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ww\courses\Documents\"/>
    </mc:Choice>
  </mc:AlternateContent>
  <bookViews>
    <workbookView xWindow="0" yWindow="0" windowWidth="20460" windowHeight="8376" tabRatio="860"/>
  </bookViews>
  <sheets>
    <sheet name="MENU" sheetId="57" r:id="rId1"/>
    <sheet name="2201_sched" sheetId="64" r:id="rId2"/>
    <sheet name="2201_GradeSched" sheetId="56" r:id="rId3"/>
    <sheet name="MGMT3500_Sched" sheetId="66" r:id="rId4"/>
    <sheet name="MGMT3500_grade" sheetId="65" r:id="rId5"/>
    <sheet name="ECON_sched" sheetId="62" r:id="rId6"/>
    <sheet name="ECON_GradeCalc" sheetId="63" r:id="rId7"/>
    <sheet name="3650_sched" sheetId="58" r:id="rId8"/>
    <sheet name="3650_GradeCalc" sheetId="59" r:id="rId9"/>
  </sheets>
  <definedNames>
    <definedName name="ECON2105" localSheetId="1">#REF!</definedName>
    <definedName name="ECON2105" localSheetId="6">#REF!</definedName>
    <definedName name="ECON2105">#REF!</definedName>
    <definedName name="ECON2106" localSheetId="1">#REF!</definedName>
    <definedName name="ECON2106" localSheetId="6">#REF!</definedName>
    <definedName name="ECON2106">#REF!</definedName>
    <definedName name="ECON4999" localSheetId="1">#REF!</definedName>
    <definedName name="ECON4999" localSheetId="6">#REF!</definedName>
    <definedName name="ECON4999">#REF!</definedName>
    <definedName name="_xlnm.Print_Area" localSheetId="2">'2201_GradeSched'!$A$2:$L$70</definedName>
    <definedName name="_xlnm.Print_Area" localSheetId="1">'2201_sched'!$A$2:$O$52</definedName>
    <definedName name="SectionA4999..grades" localSheetId="2">#REF!</definedName>
    <definedName name="SectionA4999..grades" localSheetId="1">#REF!</definedName>
    <definedName name="SectionA4999..grades" localSheetId="6">#REF!</definedName>
    <definedName name="SectionA4999..grades">#REF!</definedName>
    <definedName name="SectionAmacro..grades" localSheetId="2">#REF!</definedName>
    <definedName name="SectionAmacro..grades" localSheetId="1">#REF!</definedName>
    <definedName name="SectionAmacro..grades" localSheetId="6">#REF!</definedName>
    <definedName name="SectionAmacro..grades">#REF!</definedName>
    <definedName name="SectionAmicro..grades" localSheetId="2">#REF!</definedName>
    <definedName name="SectionAmicro..grades" localSheetId="1">#REF!</definedName>
    <definedName name="SectionAmicro..grades" localSheetId="6">#REF!</definedName>
    <definedName name="SectionAmicro..grades">#REF!</definedName>
    <definedName name="SectionB..attendance" localSheetId="2">#REF!</definedName>
    <definedName name="SectionB..attendance" localSheetId="1">#REF!</definedName>
    <definedName name="SectionB..attendance" localSheetId="6">#REF!</definedName>
    <definedName name="SectionB..attendance">#REF!</definedName>
    <definedName name="SectionB..grades" localSheetId="2">#REF!</definedName>
    <definedName name="SectionB..grades" localSheetId="1">#REF!</definedName>
    <definedName name="SectionB..grades" localSheetId="6">#REF!</definedName>
    <definedName name="SectionB..grades">#REF!</definedName>
    <definedName name="SectionC..attendance" localSheetId="2">#REF!</definedName>
    <definedName name="SectionC..attendance" localSheetId="1">#REF!</definedName>
    <definedName name="SectionC..attendance" localSheetId="6">#REF!</definedName>
    <definedName name="SectionC..attendance">#REF!</definedName>
    <definedName name="SectionC..grades" localSheetId="2">#REF!</definedName>
    <definedName name="SectionC..grades" localSheetId="1">#REF!</definedName>
    <definedName name="SectionC..grades" localSheetId="6">#REF!</definedName>
    <definedName name="SectionC..grades">#REF!</definedName>
  </definedNames>
  <calcPr calcId="162913"/>
</workbook>
</file>

<file path=xl/calcChain.xml><?xml version="1.0" encoding="utf-8"?>
<calcChain xmlns="http://schemas.openxmlformats.org/spreadsheetml/2006/main">
  <c r="B11" i="64" l="1"/>
  <c r="B13" i="64" s="1"/>
  <c r="B15" i="64" s="1"/>
  <c r="B17" i="64" s="1"/>
  <c r="B19" i="64" s="1"/>
  <c r="B21" i="64" s="1"/>
  <c r="B23" i="64" s="1"/>
  <c r="B25" i="64" s="1"/>
  <c r="B27" i="64" s="1"/>
  <c r="B29" i="64" s="1"/>
  <c r="B31" i="64" s="1"/>
  <c r="B33" i="64" s="1"/>
  <c r="B35" i="64" s="1"/>
  <c r="B37" i="64" s="1"/>
  <c r="B9" i="64"/>
  <c r="B8" i="64"/>
  <c r="B10" i="64" s="1"/>
  <c r="B12" i="64" s="1"/>
  <c r="B14" i="64" s="1"/>
  <c r="B16" i="64" s="1"/>
  <c r="B18" i="64" s="1"/>
  <c r="B20" i="64" s="1"/>
  <c r="B22" i="64" s="1"/>
  <c r="B24" i="64" s="1"/>
  <c r="B26" i="64" s="1"/>
  <c r="B28" i="64" s="1"/>
  <c r="B30" i="64" s="1"/>
  <c r="B32" i="64" s="1"/>
  <c r="B34" i="64" s="1"/>
  <c r="B36" i="64" s="1"/>
  <c r="K29" i="65" l="1"/>
  <c r="G9" i="65"/>
  <c r="H9" i="65"/>
  <c r="C9" i="65"/>
  <c r="D9" i="65" l="1"/>
  <c r="E9" i="65"/>
  <c r="F9" i="65"/>
  <c r="B7" i="66"/>
  <c r="B8" i="66" s="1"/>
  <c r="B9" i="66" s="1"/>
  <c r="B10" i="66" s="1"/>
  <c r="B11" i="66" s="1"/>
  <c r="B12" i="66" s="1"/>
  <c r="B13" i="66" s="1"/>
  <c r="B14" i="66" s="1"/>
  <c r="B15" i="66" s="1"/>
  <c r="B16" i="66" s="1"/>
  <c r="B17" i="66" s="1"/>
  <c r="B18" i="66" s="1"/>
  <c r="B19" i="66" s="1"/>
  <c r="B20" i="66" s="1"/>
  <c r="B21" i="66" s="1"/>
  <c r="C6" i="66"/>
  <c r="C7" i="66" s="1"/>
  <c r="C8" i="66" s="1"/>
  <c r="C9" i="66" s="1"/>
  <c r="C10" i="66" s="1"/>
  <c r="C11" i="66" s="1"/>
  <c r="C12" i="66" s="1"/>
  <c r="C13" i="66" s="1"/>
  <c r="C14" i="66" s="1"/>
  <c r="C15" i="66" s="1"/>
  <c r="C16" i="66" s="1"/>
  <c r="C17" i="66" s="1"/>
  <c r="C18" i="66" s="1"/>
  <c r="C19" i="66" s="1"/>
  <c r="C20" i="66" s="1"/>
  <c r="C21" i="66" s="1"/>
  <c r="I7" i="65" l="1"/>
  <c r="I5" i="65" s="1"/>
  <c r="I6" i="65"/>
  <c r="I4" i="65" s="1"/>
  <c r="L27" i="56" l="1"/>
  <c r="F7" i="56"/>
  <c r="E7" i="56"/>
  <c r="D7" i="56"/>
  <c r="C7" i="56"/>
  <c r="H7" i="56" s="1"/>
  <c r="H6" i="56"/>
  <c r="H5" i="56" s="1"/>
  <c r="H3" i="56" s="1"/>
  <c r="I3" i="56" s="1"/>
  <c r="J3" i="56" s="1"/>
  <c r="G6" i="56"/>
  <c r="G5" i="56" s="1"/>
  <c r="H4" i="56" s="1"/>
  <c r="I4" i="56" s="1"/>
  <c r="J4" i="56" s="1"/>
  <c r="I18" i="64"/>
  <c r="K29" i="62" l="1"/>
  <c r="L28" i="62"/>
  <c r="K28" i="62"/>
  <c r="B8" i="62"/>
  <c r="B10" i="62" s="1"/>
  <c r="B12" i="62" s="1"/>
  <c r="B14" i="62" s="1"/>
  <c r="B16" i="62" s="1"/>
  <c r="B18" i="62" s="1"/>
  <c r="B20" i="62" s="1"/>
  <c r="B7" i="62"/>
  <c r="B9" i="62" s="1"/>
  <c r="B11" i="62" s="1"/>
  <c r="B13" i="62" s="1"/>
  <c r="B15" i="62" s="1"/>
  <c r="B17" i="62" s="1"/>
  <c r="B19" i="62" s="1"/>
  <c r="D17" i="63" l="1"/>
  <c r="C9" i="63" s="1"/>
  <c r="E9" i="63" s="1"/>
  <c r="C17" i="63"/>
  <c r="C8" i="63" s="1"/>
  <c r="E8" i="63" s="1"/>
  <c r="E14" i="63"/>
  <c r="D13" i="63"/>
  <c r="E13" i="63" s="1"/>
  <c r="E12" i="63"/>
  <c r="E11" i="63"/>
  <c r="E10" i="63"/>
  <c r="D6" i="63"/>
  <c r="E6" i="63" l="1"/>
  <c r="E5" i="63" s="1"/>
</calcChain>
</file>

<file path=xl/sharedStrings.xml><?xml version="1.0" encoding="utf-8"?>
<sst xmlns="http://schemas.openxmlformats.org/spreadsheetml/2006/main" count="618" uniqueCount="384">
  <si>
    <t>Class Week</t>
  </si>
  <si>
    <t>Wk 1</t>
  </si>
  <si>
    <t>Wk 2</t>
  </si>
  <si>
    <t>Wk 3</t>
  </si>
  <si>
    <t>Wk 4</t>
  </si>
  <si>
    <t>Wk 5</t>
  </si>
  <si>
    <t>Wk 6</t>
  </si>
  <si>
    <t>Wk 7</t>
  </si>
  <si>
    <t>Wk 8</t>
  </si>
  <si>
    <t>HOLIDAY'S:</t>
  </si>
  <si>
    <t>All Dates are Tues/Thurs</t>
  </si>
  <si>
    <t>Tues/Thurs
Dates</t>
  </si>
  <si>
    <t>Course Content -
Reading Material</t>
  </si>
  <si>
    <t>Course Assignments
Evaluated Deliverables - Items Due</t>
  </si>
  <si>
    <t>MINF 2201</t>
  </si>
  <si>
    <t>Optional Related Labs and Seminars</t>
  </si>
  <si>
    <t>Word</t>
  </si>
  <si>
    <t>PowerPoint</t>
  </si>
  <si>
    <t>Office Features Quiz</t>
  </si>
  <si>
    <t>Career Flash Seminars</t>
  </si>
  <si>
    <t>Graded Assignment</t>
  </si>
  <si>
    <t>Points</t>
  </si>
  <si>
    <t>Grader Projects</t>
  </si>
  <si>
    <t>Capstone Projects</t>
  </si>
  <si>
    <t>Total Points:</t>
  </si>
  <si>
    <t>A</t>
  </si>
  <si>
    <t>B</t>
  </si>
  <si>
    <t>C</t>
  </si>
  <si>
    <t>D</t>
  </si>
  <si>
    <t>F</t>
  </si>
  <si>
    <t>Grade Earned</t>
  </si>
  <si>
    <t>Welcome:</t>
  </si>
  <si>
    <t>MINF 2201: Grade Calculation</t>
  </si>
  <si>
    <t>MINF 3650: Grade Calculation</t>
  </si>
  <si>
    <t>RETURN TO MENU</t>
  </si>
  <si>
    <t xml:space="preserve">Link to the Grade Calculation Worksheet for YOUR course:
  1. Click the link below that best describes 
       - Your Course
       - Your Destination </t>
  </si>
  <si>
    <t>STUDENT GRADE CALCULATION</t>
  </si>
  <si>
    <t>Total Possible Course Points</t>
  </si>
  <si>
    <t xml:space="preserve">MODULES and </t>
  </si>
  <si>
    <t>Excel</t>
  </si>
  <si>
    <t>Student Average</t>
  </si>
  <si>
    <t>COURSE ASSIGNMENTS</t>
  </si>
  <si>
    <t>Part 1</t>
  </si>
  <si>
    <t>Total Student Points</t>
  </si>
  <si>
    <t>Ch1 Trainer Exam</t>
  </si>
  <si>
    <t>CH1 Grader</t>
  </si>
  <si>
    <t>Ch2 Trainer Exam</t>
  </si>
  <si>
    <t>CH2 Grader</t>
  </si>
  <si>
    <t>Ch3 Trainer Exam</t>
  </si>
  <si>
    <t>CH3 Grader</t>
  </si>
  <si>
    <t>Advanced Grader 1</t>
  </si>
  <si>
    <t>Advanced Grader 2</t>
  </si>
  <si>
    <t>CAPSTONE</t>
  </si>
  <si>
    <t>CH2: Hardware</t>
  </si>
  <si>
    <t>CH6: Hardware</t>
  </si>
  <si>
    <t>CH8: Hardware</t>
  </si>
  <si>
    <t>CH4: Software</t>
  </si>
  <si>
    <t>CH5: Software</t>
  </si>
  <si>
    <t>CH11: Software</t>
  </si>
  <si>
    <t>CH7: Internet/Networking</t>
  </si>
  <si>
    <t>CH9: Internet/Networking</t>
  </si>
  <si>
    <t>CH12: Internet/Networking</t>
  </si>
  <si>
    <t>CH3: Email/Ethics/Ettiquette</t>
  </si>
  <si>
    <t>CH13: Email/Ethics/Ettiquette</t>
  </si>
  <si>
    <t>Training Exam</t>
  </si>
  <si>
    <t xml:space="preserve">This Grade Schedule is Subject to Change at Any Time. </t>
  </si>
  <si>
    <t>Please be sure to log into your Lab Announcements every 24 hours for possible updates.</t>
  </si>
  <si>
    <t>Letter Grade w Extra Credit</t>
  </si>
  <si>
    <t>Technology</t>
  </si>
  <si>
    <t>Letter Grade w/o xtra credit</t>
  </si>
  <si>
    <t>TOTAL # of ASSIGNMENTS</t>
  </si>
  <si>
    <t>SOFTWARE 
TEXT: GO!</t>
  </si>
  <si>
    <t>TIA Text: 
Technology in Action</t>
  </si>
  <si>
    <t>&lt;-- EXTRA CREDIT POINTS</t>
  </si>
  <si>
    <t>Week 1</t>
  </si>
  <si>
    <t>Work Ahead</t>
  </si>
  <si>
    <t>Week 5</t>
  </si>
  <si>
    <t>ALL ASSIGNMENTS ARE DUE AT 5PM ON THE DATE INDICATED</t>
  </si>
  <si>
    <t xml:space="preserve">Midterm Date: </t>
  </si>
  <si>
    <t>Final Exam Dates:</t>
  </si>
  <si>
    <t>Mon May 26: Memorial Day</t>
  </si>
  <si>
    <t>Thurs July 4: Independence Day</t>
  </si>
  <si>
    <t xml:space="preserve">MACRO </t>
  </si>
  <si>
    <t>MICRO</t>
  </si>
  <si>
    <t>Chapter 3, 4</t>
  </si>
  <si>
    <t>Homework for Chapters Indicated</t>
  </si>
  <si>
    <t>Chapter Quiz for Chapters Indicated</t>
  </si>
  <si>
    <t>FALL/SPRING</t>
  </si>
  <si>
    <t>Chapter 5, 6</t>
  </si>
  <si>
    <t>METHODS OF EVALUATION</t>
  </si>
  <si>
    <t>GRADING SCALE</t>
  </si>
  <si>
    <t>Chapter Homework</t>
  </si>
  <si>
    <t>90-100</t>
  </si>
  <si>
    <t>Chapter 7, 8</t>
  </si>
  <si>
    <t>Chapter Quiz</t>
  </si>
  <si>
    <t>80-89</t>
  </si>
  <si>
    <t>Tests (1-3)</t>
  </si>
  <si>
    <t>70-79</t>
  </si>
  <si>
    <t>Test #4</t>
  </si>
  <si>
    <t>60-69</t>
  </si>
  <si>
    <t>Discussion Board</t>
  </si>
  <si>
    <t xml:space="preserve">59 and below </t>
  </si>
  <si>
    <t>Chapter 9, 10</t>
  </si>
  <si>
    <t>Study Plan Hours (10 required)</t>
  </si>
  <si>
    <t>Chapter 15, 16</t>
  </si>
  <si>
    <t>Chapter 17, 18</t>
  </si>
  <si>
    <t>SUMMER</t>
  </si>
  <si>
    <t>ECON MIDTERM:</t>
  </si>
  <si>
    <t>Tests (1-2)</t>
  </si>
  <si>
    <t>Test #3</t>
  </si>
  <si>
    <t>ECON FINAL:</t>
  </si>
  <si>
    <t>July 14-15, 2014</t>
  </si>
  <si>
    <t>However, Test #3 is weighted heavier than Test #1 and #2</t>
  </si>
  <si>
    <t>ONLINE COURSES (Summer)</t>
  </si>
  <si>
    <t>2105-macro &amp; 2106-micro</t>
  </si>
  <si>
    <t>Letter Grade</t>
  </si>
  <si>
    <t>Totals</t>
  </si>
  <si>
    <t>ASSIGNMENT</t>
  </si>
  <si>
    <t>GRADES</t>
  </si>
  <si>
    <t>%</t>
  </si>
  <si>
    <t>VALUE</t>
  </si>
  <si>
    <t>Homework (average)</t>
  </si>
  <si>
    <t>Quiz (average)</t>
  </si>
  <si>
    <t>Study Plan</t>
  </si>
  <si>
    <t>HW</t>
  </si>
  <si>
    <t>QUIZ</t>
  </si>
  <si>
    <t>AVERAGES</t>
  </si>
  <si>
    <t>HW/QUIZ #1</t>
  </si>
  <si>
    <t>HW/QUIZ #2</t>
  </si>
  <si>
    <t>HW/QUIZ #3</t>
  </si>
  <si>
    <t>HW/QUIZ #4</t>
  </si>
  <si>
    <t>HW/QUIZ #5</t>
  </si>
  <si>
    <t>HW/QUIZ #6</t>
  </si>
  <si>
    <t>HW/QUIZ #7</t>
  </si>
  <si>
    <t>HW/QUIZ #8</t>
  </si>
  <si>
    <t>HW/QUIZ #9</t>
  </si>
  <si>
    <t>HW/QUIZ #10</t>
  </si>
  <si>
    <t>HW/QUIZ #11</t>
  </si>
  <si>
    <t>Test/Exam #3</t>
  </si>
  <si>
    <t>Test/Exam #1</t>
  </si>
  <si>
    <t>Test/Exam #2</t>
  </si>
  <si>
    <t>ECON: Grade Calculation</t>
  </si>
  <si>
    <t>MIS/CS &amp; ECON Students</t>
  </si>
  <si>
    <r>
      <t>GREY</t>
    </r>
    <r>
      <rPr>
        <sz val="14"/>
        <color rgb="FF000000"/>
        <rFont val="Times New Roman"/>
        <family val="1"/>
      </rPr>
      <t> areas are not utilized  </t>
    </r>
    <r>
      <rPr>
        <b/>
        <sz val="14"/>
        <color rgb="FF000000"/>
        <rFont val="Times New Roman"/>
        <family val="1"/>
      </rPr>
      <t>GREEN</t>
    </r>
    <r>
      <rPr>
        <sz val="14"/>
        <color rgb="FF000000"/>
        <rFont val="Times New Roman"/>
        <family val="1"/>
      </rPr>
      <t> areas are for students to enter their actual or expected grades  </t>
    </r>
    <r>
      <rPr>
        <b/>
        <sz val="14"/>
        <color rgb="FF000000"/>
        <rFont val="Times New Roman"/>
        <family val="1"/>
      </rPr>
      <t>YELLOW</t>
    </r>
    <r>
      <rPr>
        <sz val="14"/>
        <color rgb="FF000000"/>
        <rFont val="Times New Roman"/>
        <family val="1"/>
      </rPr>
      <t> areas show students results compared to course points</t>
    </r>
  </si>
  <si>
    <t>YELLOW areas show students results compared to course points</t>
  </si>
  <si>
    <t>GREEN areas are for students to enter their actual or expected grades</t>
  </si>
  <si>
    <t>GREY areas are not utilized</t>
  </si>
  <si>
    <t>TOTAL POINTS = 1846</t>
  </si>
  <si>
    <t>Online</t>
  </si>
  <si>
    <t>SUMMER 2015</t>
  </si>
  <si>
    <r>
      <t xml:space="preserve">ALL STUDENTS WILL BE DROPPED FROM THE COURSE IF HE/SHE DOES NOT:
</t>
    </r>
    <r>
      <rPr>
        <b/>
        <i/>
        <sz val="10"/>
        <rFont val="Arial"/>
        <family val="2"/>
      </rPr>
      <t>1. Register in the Pearson lab (MyPearsonlabs.com) (Trial Registration is available)
2. Complete the Orientation Quiz with a grade of 90% or beter within the FIRST WEEK OF CLASSES</t>
    </r>
  </si>
  <si>
    <t>Use This Week to Get Ahead in Assignments
LATE ASSIGNMENTS ARE NOT ACCEPTED - NO EXCEPTIONS</t>
  </si>
  <si>
    <t>July 10 = last day of classes</t>
  </si>
  <si>
    <t>Grades entered by Midnight July 16</t>
  </si>
  <si>
    <t>Textbook 
Utilized</t>
  </si>
  <si>
    <t>* 18 points = 1% point</t>
  </si>
  <si>
    <t>This file can be downloaded from the Grade Evaluation / Worksheet webpage.</t>
  </si>
  <si>
    <t>Chapter 4, 5</t>
  </si>
  <si>
    <t>Chapter 6, 7</t>
  </si>
  <si>
    <r>
      <t>Chapter Quiz for Chapters Indicated;</t>
    </r>
    <r>
      <rPr>
        <sz val="10"/>
        <color rgb="FF0000FF"/>
        <rFont val="Arial"/>
        <family val="2"/>
      </rPr>
      <t xml:space="preserve">                             TEST #1 due Friday 5PM</t>
    </r>
  </si>
  <si>
    <t>Chapter 8, 9</t>
  </si>
  <si>
    <t>Chapter 10, 13, 14</t>
  </si>
  <si>
    <r>
      <t xml:space="preserve">Chapter Quiz for Chapters Indicated;                             </t>
    </r>
    <r>
      <rPr>
        <sz val="10"/>
        <color rgb="FF0000FF"/>
        <rFont val="Arial"/>
        <family val="2"/>
      </rPr>
      <t>TEST #2 due Friday 5PM</t>
    </r>
  </si>
  <si>
    <t>Chapter 11, 12, 13</t>
  </si>
  <si>
    <r>
      <t xml:space="preserve">Chapter Quiz for Chapters Indicated;                                 </t>
    </r>
    <r>
      <rPr>
        <sz val="10"/>
        <color rgb="FF0000FF"/>
        <rFont val="Arial"/>
        <family val="2"/>
      </rPr>
      <t>DB#1 due Friday 5PM</t>
    </r>
  </si>
  <si>
    <t>Chapter 16, 17</t>
  </si>
  <si>
    <r>
      <t xml:space="preserve">Chapter Quiz for Chapters Indicated;                             </t>
    </r>
    <r>
      <rPr>
        <sz val="10"/>
        <color rgb="FF0000FF"/>
        <rFont val="Arial"/>
        <family val="2"/>
      </rPr>
      <t>TEST#3 Due Friday 5PM</t>
    </r>
  </si>
  <si>
    <t>There is NOT a Midterm Exam for this Course</t>
  </si>
  <si>
    <t>There is NOT a Final Exam for this Course</t>
  </si>
  <si>
    <t>HW/QUIZ #12</t>
  </si>
  <si>
    <t>HW/QUIZ #13</t>
  </si>
  <si>
    <t>MODULE</t>
  </si>
  <si>
    <t>Intro</t>
  </si>
  <si>
    <t>Personal Use</t>
  </si>
  <si>
    <t xml:space="preserve">ALL ASSIGNMENTS ARE DUE at 5:00PM. </t>
  </si>
  <si>
    <t>DROP/ADD DATES:</t>
  </si>
  <si>
    <t>Assignments Submitted at 5:00:01 are Late and are Not Graded Without an Email Request from the Student.</t>
  </si>
  <si>
    <t xml:space="preserve">MIDTERM DATE: </t>
  </si>
  <si>
    <t>Assginments Submitted after 5:01:00 are Late and Will Not be Graded.</t>
  </si>
  <si>
    <t xml:space="preserve">LAST DAY OF CLASSES: </t>
  </si>
  <si>
    <t xml:space="preserve">FINAL EXAM DATES: </t>
  </si>
  <si>
    <t>COLORED/BOLDED CELLS = WORK AHEAD TIME</t>
  </si>
  <si>
    <t xml:space="preserve">On Weeks Without Due Dates, ALL Students Should Work Ahead of the Deadlines to Prevent Late Assignments. </t>
  </si>
  <si>
    <t xml:space="preserve">DO NOT WAIT until the Due Date to Begin Assignments. </t>
  </si>
  <si>
    <t>Each Chapter should take between 7-10 Hours to complete.</t>
  </si>
  <si>
    <t>TIME MANAGEMENT is the Student's Responsibility</t>
  </si>
  <si>
    <t xml:space="preserve">Poor Time Management WILL NOT Constitute an Emergency for or a Deadline Extension from the Professor. </t>
  </si>
  <si>
    <t>LATE ASSIGNMENTS ARE NOT ACCEPTED</t>
  </si>
  <si>
    <r>
      <t xml:space="preserve">ALL STUDENTS WILL BE DROPPED FROM THE COURSE IF HE/SHE DOES NOT:
</t>
    </r>
    <r>
      <rPr>
        <b/>
        <i/>
        <sz val="12"/>
        <rFont val="Calibri"/>
        <family val="2"/>
        <scheme val="minor"/>
      </rPr>
      <t>1. Register in the Pearson lab (MyPearsonlabs.com) (Trial Registration is available)
2. Complete the Orientation Quiz with a grade of 90% or beter within the FIRST WEEK OF CLASSES</t>
    </r>
  </si>
  <si>
    <t>1618-1808</t>
  </si>
  <si>
    <t>1437-1617</t>
  </si>
  <si>
    <t>1256-1436</t>
  </si>
  <si>
    <t>1075-1255</t>
  </si>
  <si>
    <t>1074 points or less</t>
  </si>
  <si>
    <t>Technology Quizzes</t>
  </si>
  <si>
    <t>Office Quiz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</si>
  <si>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</si>
  <si>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</si>
  <si>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</si>
  <si>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</si>
  <si>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</si>
  <si>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</si>
  <si>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</si>
  <si>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</si>
  <si>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</si>
  <si>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 xml:space="preserve">MINF MIDTERM EXAM: </t>
  </si>
  <si>
    <t>* 180 points = 10% points</t>
  </si>
  <si>
    <t>Course Points</t>
  </si>
  <si>
    <t>IT Careers</t>
  </si>
  <si>
    <t>SPRING 2017</t>
  </si>
  <si>
    <t>This Course Schedule is Subject to CHANGE at ANY TIME.  Check Online Lab Announcements for updates</t>
  </si>
  <si>
    <t>January 5-6, 9</t>
  </si>
  <si>
    <t>March 3</t>
  </si>
  <si>
    <t>May 1</t>
  </si>
  <si>
    <t>May 3-5, 8-9</t>
  </si>
  <si>
    <t>None</t>
  </si>
  <si>
    <t xml:space="preserve">MINF FINAL EXAM: </t>
  </si>
  <si>
    <t xml:space="preserve">GRADUATION: </t>
  </si>
  <si>
    <t>May 12</t>
  </si>
  <si>
    <t>MLK: Jan 16</t>
  </si>
  <si>
    <t>Spring Pause: March 9-10</t>
  </si>
  <si>
    <t>Masters: April  3-7</t>
  </si>
  <si>
    <t>Grades entered by Midnight May 10</t>
  </si>
  <si>
    <t>MGMT 3500: Grade Calculation</t>
  </si>
  <si>
    <t>MGMT 3500: Assignment Schedule</t>
  </si>
  <si>
    <t>MINF 2201: Assignment Schedule</t>
  </si>
  <si>
    <t>ECON: Assignment Schedule</t>
  </si>
  <si>
    <t>MINF 3650: Assignment Schedule</t>
  </si>
  <si>
    <t>MGMT 3500</t>
  </si>
  <si>
    <t>NOTE: Graded Assignments 
are on Tues/Thurs &amp; occasional Fri's</t>
  </si>
  <si>
    <t>Tues Dates</t>
  </si>
  <si>
    <t>Thurs Dates</t>
  </si>
  <si>
    <t>MATERIAL</t>
  </si>
  <si>
    <t>TUES
Knowledge Assignment</t>
  </si>
  <si>
    <t>THURS
Application Assignment</t>
  </si>
  <si>
    <t>FRI
Exam/Project Day</t>
  </si>
  <si>
    <t>Orientation</t>
  </si>
  <si>
    <t>D2L, Website</t>
  </si>
  <si>
    <t>Review Course Syllabus, Policies, and Website Material</t>
  </si>
  <si>
    <t>D2L, OnlineLab</t>
  </si>
  <si>
    <t>Attend Orientation</t>
  </si>
  <si>
    <t>Register in the Online Lab, Complete Orientation/Syllabus Quiz with 90%, Begin Course Assignments</t>
  </si>
  <si>
    <t>Ch 1</t>
  </si>
  <si>
    <t>Ch Warmup Quiz</t>
  </si>
  <si>
    <t>Ch 2</t>
  </si>
  <si>
    <t>Ch 3</t>
  </si>
  <si>
    <t>Planning</t>
  </si>
  <si>
    <t>Ch 4</t>
  </si>
  <si>
    <t>Case #1</t>
  </si>
  <si>
    <t>Ch 5</t>
  </si>
  <si>
    <t>Exam #1</t>
  </si>
  <si>
    <t>Organizing</t>
  </si>
  <si>
    <t>Ch 6</t>
  </si>
  <si>
    <t>Ch 7</t>
  </si>
  <si>
    <t>Ch 8</t>
  </si>
  <si>
    <t>Exam #2</t>
  </si>
  <si>
    <t>Leading</t>
  </si>
  <si>
    <t>Ch 9</t>
  </si>
  <si>
    <t>Case #2</t>
  </si>
  <si>
    <t>Project</t>
  </si>
  <si>
    <t>Project Work &amp; Meetings</t>
  </si>
  <si>
    <t>Ch 10</t>
  </si>
  <si>
    <t>MASTERS WEEK</t>
  </si>
  <si>
    <t>Ch 11</t>
  </si>
  <si>
    <t>Ch 12 &amp; Ch 13</t>
  </si>
  <si>
    <t>Controlling</t>
  </si>
  <si>
    <t>Ch 14 &amp; Ch 15</t>
  </si>
  <si>
    <t>Exam #3</t>
  </si>
  <si>
    <t>IMPORTANT DATES:</t>
  </si>
  <si>
    <t>MON
Homework Day (not graded)</t>
  </si>
  <si>
    <t>WED
Homework Day (not graded)</t>
  </si>
  <si>
    <t>Read Chapter, Watch Videos</t>
  </si>
  <si>
    <t>Study Tools (TLM, PIA, SP, DSM)</t>
  </si>
  <si>
    <t>Try It Simulation, Ch Quiz</t>
  </si>
  <si>
    <t>Project Due</t>
  </si>
  <si>
    <t>FEEDS FROM EXPORT</t>
  </si>
  <si>
    <t>MGMT 3500: GRADE REPORT &amp; CALCULATION</t>
  </si>
  <si>
    <t>Letter Grade w/ Extra Credit</t>
  </si>
  <si>
    <t>WarmUp Quiz</t>
  </si>
  <si>
    <t>Try It Simulation</t>
  </si>
  <si>
    <t>Ch Quiz</t>
  </si>
  <si>
    <t>Exams</t>
  </si>
  <si>
    <t>Cases</t>
  </si>
  <si>
    <t>Student Average w/ Extra Credit</t>
  </si>
  <si>
    <t>Student Average w/o xtra credit</t>
  </si>
  <si>
    <t>Percentage of Overall Score</t>
  </si>
  <si>
    <t>TOTAL AVERAGES</t>
  </si>
  <si>
    <t>Fundamentals of Management By: Robbins, Coulter, DeCenzo</t>
  </si>
  <si>
    <t>Chapter 1</t>
  </si>
  <si>
    <t>Chapter 2</t>
  </si>
  <si>
    <t>Chapter 3</t>
  </si>
  <si>
    <t>Chapter 3 Continued</t>
  </si>
  <si>
    <t>Chapter 4</t>
  </si>
  <si>
    <t>Chapter 5</t>
  </si>
  <si>
    <t>Chapter 5 Continued</t>
  </si>
  <si>
    <t>Chapter 6</t>
  </si>
  <si>
    <t>Chapter 7</t>
  </si>
  <si>
    <t>Chapter 7 Continued</t>
  </si>
  <si>
    <t>Chapter 8</t>
  </si>
  <si>
    <t>Chapter 9</t>
  </si>
  <si>
    <t>Chapter 10</t>
  </si>
  <si>
    <t>Chapter 11</t>
  </si>
  <si>
    <t>Chapter 12</t>
  </si>
  <si>
    <t>Chapter 13</t>
  </si>
  <si>
    <t>Chapter 14</t>
  </si>
  <si>
    <t>Chapter 15</t>
  </si>
  <si>
    <t>Chapter 15 Continued</t>
  </si>
  <si>
    <t>Civic Duty</t>
  </si>
  <si>
    <t>Misc.</t>
  </si>
  <si>
    <t>STUDENT NAME</t>
  </si>
  <si>
    <t>* 10 extra credit points = 1% point</t>
  </si>
  <si>
    <t>Rounding is done as MS Excel does</t>
  </si>
  <si>
    <t>Total Percentage Points</t>
  </si>
  <si>
    <t>0-59</t>
  </si>
  <si>
    <t>Graded Assignments</t>
  </si>
  <si>
    <t>Overall Percentage</t>
  </si>
  <si>
    <t>Ch Warm Up Quiz (15)</t>
  </si>
  <si>
    <t>Try It Simulations (20)</t>
  </si>
  <si>
    <t>Ch Quiz (15)</t>
  </si>
  <si>
    <t>Exam (3)</t>
  </si>
  <si>
    <t>Case (2)</t>
  </si>
  <si>
    <t>Project (1)</t>
  </si>
  <si>
    <t>Total Percentage:</t>
  </si>
  <si>
    <t>EXTRA CREDIT POINTS ---&gt;</t>
  </si>
  <si>
    <t>GREEN areas are formulas for FINAL GRADE calculations</t>
  </si>
  <si>
    <t>PURPLE areas are Titles and Headings</t>
  </si>
  <si>
    <t>PINK areas are Course Information</t>
  </si>
  <si>
    <t>WHITE areas are for students to enter their actual or expected grades and Extra Credit Points</t>
  </si>
  <si>
    <t>Use This Opportunity to Get Ahead in Assignments</t>
  </si>
  <si>
    <t>GO!: Word: Ch1</t>
  </si>
  <si>
    <t>Ch Simulations Exam</t>
  </si>
  <si>
    <t>Ch Simulation Trainer</t>
  </si>
  <si>
    <t>Chapter Grader Project</t>
  </si>
  <si>
    <t>GO!: Word: Ch2</t>
  </si>
  <si>
    <t>GO!: Word: Ch3</t>
  </si>
  <si>
    <t>Chapter Grader Project, Word Capstone Grader Project (Wed)</t>
  </si>
  <si>
    <t>GO!: Excel: Ch1</t>
  </si>
  <si>
    <t>GO!: Excel: Ch2</t>
  </si>
  <si>
    <t>GO!: Excel: Ch3</t>
  </si>
  <si>
    <t>GO!: Integrated Topics</t>
  </si>
  <si>
    <t>GO!: PowerPoint: Ch1</t>
  </si>
  <si>
    <t>GO!: PowerPoint: Ch2</t>
  </si>
  <si>
    <t>GO!: PowerPoint: Ch3</t>
  </si>
  <si>
    <t>Foundations</t>
  </si>
  <si>
    <t>TIA: Hardware (Ch2, Ch6, Ch8)</t>
  </si>
  <si>
    <t>TIA: Software (Ch4, Ch5, Ch11)</t>
  </si>
  <si>
    <t>End of Chapter Quizzes and Focus on IT Careers</t>
  </si>
  <si>
    <t>Social Netwk</t>
  </si>
  <si>
    <t>TIA: Internet and Networking (Ch7, Ch9, Ch12)</t>
  </si>
  <si>
    <t>TIA: Email, Ethics, Etiquette (Ch3, Ch13, IT Careers)</t>
  </si>
  <si>
    <t>FALL 2018</t>
  </si>
  <si>
    <r>
      <t xml:space="preserve">ALL STUDENTS WILL BE DROPPED FROM THE COURSE IF HE/SHE DOES NOT:
</t>
    </r>
    <r>
      <rPr>
        <b/>
        <i/>
        <sz val="12"/>
        <rFont val="Calibri"/>
        <family val="2"/>
        <scheme val="minor"/>
      </rPr>
      <t>1. Register in the Pearson lab (MyPearsonlabs.com) (FREE Trial Registration is available)
2. Complete at least one course assignment within the FIRST WEEK OF CLASSES</t>
    </r>
  </si>
  <si>
    <t>T/Th
Dates</t>
  </si>
  <si>
    <t>Course Assignments
Evaluated Deliverables - Graded Items Due</t>
  </si>
  <si>
    <t>Related Labs and Seminars
Non-Graded Assignments and Extra Credit Opps</t>
  </si>
  <si>
    <t>Review Syllabus, Course Schedule, Course Policies</t>
  </si>
  <si>
    <t>Syllabus and Office Features Chapter</t>
  </si>
  <si>
    <t>Syllabus Quiz (not graded); Office Features Quiz (graded)</t>
  </si>
  <si>
    <t>No Assignments Due - Work Ahead</t>
  </si>
  <si>
    <t>Late Assignments are Not Accepted - NO EXCEPTIONS.</t>
  </si>
  <si>
    <t>*Withdrawal Deadline (Mon Oct 8)</t>
  </si>
  <si>
    <t>FALL PAUSE</t>
  </si>
  <si>
    <t>TBA: iCareer Seminar - Paying it Forward (Career Oriented)</t>
  </si>
  <si>
    <t>Ch2 Advanced Grader</t>
  </si>
  <si>
    <t>Ch3 Advanced Grader, Excel Capstone Grader Project (Wed)</t>
  </si>
  <si>
    <t>Chapter Grader Project; PowerPoint Capstone Grader Project (Wed)</t>
  </si>
  <si>
    <t>End of Chapter Quizzes for all chapters</t>
  </si>
  <si>
    <t>THANKSGIVING HOLIDAY</t>
  </si>
  <si>
    <t>Your Done!</t>
  </si>
  <si>
    <t>AU Final Exam Week: NO FINAL EXAM FOR THIS COURSE</t>
  </si>
  <si>
    <t>August 15-21</t>
  </si>
  <si>
    <t>Assignments Submitted at 5:00:01 are Late and are Not Graded unless there is an Email Request from the Student.</t>
  </si>
  <si>
    <t>Monday October 8</t>
  </si>
  <si>
    <t>Wednesday December 5</t>
  </si>
  <si>
    <t>December 7,10-13</t>
  </si>
  <si>
    <t>There is NO Midterm Exam for this Course</t>
  </si>
  <si>
    <t>MINF FINAL EXAM:</t>
  </si>
  <si>
    <t>There is NO Final Exam for this Course</t>
  </si>
  <si>
    <t>Oct 22: Spring Registration</t>
  </si>
  <si>
    <t>BEGIN ASSIGNMENTS at least TWO DAYS PRIOR to the DEADLINE!</t>
  </si>
  <si>
    <t>Sep 3: Labor Day</t>
  </si>
  <si>
    <t>Nov 21-23: Thanksgiving</t>
  </si>
  <si>
    <t>Oct 11-12: Fall Pause</t>
  </si>
  <si>
    <t>Grades entered by Midnight December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</si>
</sst>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[$-F800]dddd\,\ mmmm\ dd\,\ yyyy"/>
    <numFmt numFmtId="166" formatCode="0.0"/>
  </numFmts>
  <fonts count="4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FF"/>
      <name val="Arial"/>
      <family val="2"/>
    </font>
    <font>
      <b/>
      <i/>
      <u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u/>
      <sz val="12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22"/>
      <color theme="10"/>
      <name val="Calibri"/>
      <family val="2"/>
    </font>
    <font>
      <u/>
      <sz val="20"/>
      <color theme="10"/>
      <name val="Calibri"/>
      <family val="2"/>
    </font>
    <font>
      <u/>
      <sz val="12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2"/>
      <color theme="1"/>
      <name val="Times New Roman"/>
      <family val="1"/>
    </font>
    <font>
      <sz val="12"/>
      <color rgb="FF0000FF"/>
      <name val="Calibri"/>
      <family val="2"/>
      <scheme val="minor"/>
    </font>
    <font>
      <b/>
      <i/>
      <sz val="9"/>
      <color theme="1"/>
      <name val="Arial"/>
      <family val="2"/>
    </font>
    <font>
      <b/>
      <sz val="12"/>
      <color theme="1"/>
      <name val="Times New Roman"/>
      <family val="1"/>
    </font>
    <font>
      <sz val="9"/>
      <color rgb="FF404040"/>
      <name val="Verdan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darkGray"/>
    </fill>
    <fill>
      <patternFill patternType="darkGray">
        <bgColor theme="0" tint="-0.249977111117893"/>
      </patternFill>
    </fill>
    <fill>
      <patternFill patternType="darkGray">
        <bgColor theme="0" tint="-0.24994659260841701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7" fillId="0" borderId="0"/>
    <xf numFmtId="0" fontId="5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5" fillId="0" borderId="0"/>
    <xf numFmtId="9" fontId="35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599">
    <xf numFmtId="0" fontId="0" fillId="0" borderId="0" xfId="0"/>
    <xf numFmtId="0" fontId="0" fillId="0" borderId="0" xfId="0"/>
    <xf numFmtId="0" fontId="0" fillId="0" borderId="4" xfId="0" applyBorder="1"/>
    <xf numFmtId="0" fontId="18" fillId="0" borderId="5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20" xfId="0" applyBorder="1"/>
    <xf numFmtId="0" fontId="18" fillId="0" borderId="10" xfId="0" applyFont="1" applyBorder="1" applyAlignment="1">
      <alignment horizontal="center"/>
    </xf>
    <xf numFmtId="0" fontId="0" fillId="0" borderId="11" xfId="0" applyBorder="1"/>
    <xf numFmtId="0" fontId="18" fillId="0" borderId="15" xfId="0" applyFont="1" applyBorder="1" applyAlignment="1">
      <alignment horizontal="center"/>
    </xf>
    <xf numFmtId="0" fontId="0" fillId="0" borderId="13" xfId="0" applyBorder="1"/>
    <xf numFmtId="0" fontId="18" fillId="0" borderId="0" xfId="0" applyFont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19" fillId="5" borderId="12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20" fillId="5" borderId="10" xfId="13" applyFont="1" applyFill="1" applyBorder="1" applyAlignment="1" applyProtection="1">
      <alignment horizontal="center"/>
    </xf>
    <xf numFmtId="0" fontId="23" fillId="0" borderId="0" xfId="0" applyFont="1" applyAlignment="1">
      <alignment horizontal="center"/>
    </xf>
    <xf numFmtId="0" fontId="0" fillId="8" borderId="24" xfId="0" applyFill="1" applyBorder="1"/>
    <xf numFmtId="0" fontId="0" fillId="8" borderId="27" xfId="0" applyFill="1" applyBorder="1"/>
    <xf numFmtId="0" fontId="23" fillId="0" borderId="0" xfId="0" applyFont="1"/>
    <xf numFmtId="0" fontId="7" fillId="0" borderId="0" xfId="1"/>
    <xf numFmtId="0" fontId="6" fillId="0" borderId="0" xfId="1" applyFont="1" applyAlignment="1">
      <alignment horizontal="left" wrapText="1"/>
    </xf>
    <xf numFmtId="0" fontId="9" fillId="0" borderId="0" xfId="1" applyFont="1" applyFill="1" applyBorder="1"/>
    <xf numFmtId="164" fontId="7" fillId="0" borderId="0" xfId="1" applyNumberFormat="1"/>
    <xf numFmtId="0" fontId="21" fillId="5" borderId="2" xfId="13" applyFont="1" applyFill="1" applyBorder="1" applyAlignment="1" applyProtection="1">
      <alignment horizontal="center" vertical="center"/>
    </xf>
    <xf numFmtId="0" fontId="21" fillId="5" borderId="3" xfId="13" applyFont="1" applyFill="1" applyBorder="1" applyAlignment="1" applyProtection="1">
      <alignment horizontal="center" vertical="center"/>
    </xf>
    <xf numFmtId="0" fontId="21" fillId="5" borderId="7" xfId="13" applyFont="1" applyFill="1" applyBorder="1" applyAlignment="1" applyProtection="1">
      <alignment horizontal="center" vertical="center"/>
    </xf>
    <xf numFmtId="0" fontId="23" fillId="6" borderId="10" xfId="0" applyFont="1" applyFill="1" applyBorder="1" applyAlignment="1"/>
    <xf numFmtId="0" fontId="0" fillId="8" borderId="44" xfId="0" applyFill="1" applyBorder="1"/>
    <xf numFmtId="0" fontId="13" fillId="0" borderId="0" xfId="4" applyAlignment="1" applyProtection="1"/>
    <xf numFmtId="0" fontId="25" fillId="0" borderId="0" xfId="1" applyFont="1" applyBorder="1"/>
    <xf numFmtId="0" fontId="7" fillId="0" borderId="0" xfId="1" applyBorder="1"/>
    <xf numFmtId="0" fontId="21" fillId="5" borderId="14" xfId="13" applyFont="1" applyFill="1" applyBorder="1" applyAlignment="1" applyProtection="1">
      <alignment horizontal="center" vertical="center"/>
    </xf>
    <xf numFmtId="0" fontId="28" fillId="0" borderId="4" xfId="1" applyFont="1" applyBorder="1"/>
    <xf numFmtId="0" fontId="7" fillId="0" borderId="6" xfId="1" applyBorder="1"/>
    <xf numFmtId="0" fontId="7" fillId="0" borderId="5" xfId="1" applyBorder="1"/>
    <xf numFmtId="0" fontId="28" fillId="0" borderId="11" xfId="1" applyFont="1" applyBorder="1"/>
    <xf numFmtId="9" fontId="28" fillId="0" borderId="13" xfId="1" applyNumberFormat="1" applyFont="1" applyBorder="1"/>
    <xf numFmtId="0" fontId="28" fillId="0" borderId="0" xfId="1" applyFont="1" applyBorder="1"/>
    <xf numFmtId="0" fontId="7" fillId="0" borderId="20" xfId="1" applyBorder="1"/>
    <xf numFmtId="0" fontId="9" fillId="0" borderId="20" xfId="1" applyFont="1" applyFill="1" applyBorder="1"/>
    <xf numFmtId="0" fontId="25" fillId="0" borderId="4" xfId="1" applyFont="1" applyBorder="1"/>
    <xf numFmtId="9" fontId="25" fillId="0" borderId="6" xfId="1" applyNumberFormat="1" applyFont="1" applyBorder="1"/>
    <xf numFmtId="0" fontId="25" fillId="0" borderId="5" xfId="1" applyFont="1" applyBorder="1"/>
    <xf numFmtId="0" fontId="25" fillId="0" borderId="6" xfId="1" applyFont="1" applyBorder="1"/>
    <xf numFmtId="0" fontId="25" fillId="0" borderId="8" xfId="1" applyFont="1" applyBorder="1"/>
    <xf numFmtId="9" fontId="25" fillId="0" borderId="20" xfId="1" applyNumberFormat="1" applyFont="1" applyBorder="1"/>
    <xf numFmtId="0" fontId="25" fillId="0" borderId="20" xfId="1" applyFont="1" applyBorder="1"/>
    <xf numFmtId="0" fontId="25" fillId="0" borderId="15" xfId="1" applyFont="1" applyBorder="1"/>
    <xf numFmtId="0" fontId="25" fillId="0" borderId="13" xfId="1" applyFont="1" applyBorder="1"/>
    <xf numFmtId="0" fontId="25" fillId="0" borderId="11" xfId="1" applyFont="1" applyBorder="1"/>
    <xf numFmtId="9" fontId="25" fillId="0" borderId="13" xfId="1" applyNumberFormat="1" applyFont="1" applyBorder="1"/>
    <xf numFmtId="0" fontId="7" fillId="0" borderId="0" xfId="1" applyFill="1" applyBorder="1"/>
    <xf numFmtId="0" fontId="25" fillId="0" borderId="0" xfId="1" applyFont="1" applyFill="1" applyBorder="1"/>
    <xf numFmtId="0" fontId="0" fillId="0" borderId="2" xfId="0" applyBorder="1"/>
    <xf numFmtId="0" fontId="0" fillId="0" borderId="48" xfId="0" applyBorder="1"/>
    <xf numFmtId="0" fontId="0" fillId="0" borderId="49" xfId="0" applyBorder="1"/>
    <xf numFmtId="0" fontId="30" fillId="0" borderId="44" xfId="0" applyFont="1" applyBorder="1" applyAlignment="1">
      <alignment horizontal="right"/>
    </xf>
    <xf numFmtId="0" fontId="31" fillId="0" borderId="7" xfId="0" applyFont="1" applyBorder="1" applyAlignment="1">
      <alignment horizontal="right"/>
    </xf>
    <xf numFmtId="2" fontId="30" fillId="0" borderId="45" xfId="0" applyNumberFormat="1" applyFont="1" applyBorder="1"/>
    <xf numFmtId="166" fontId="30" fillId="0" borderId="3" xfId="0" applyNumberFormat="1" applyFont="1" applyBorder="1"/>
    <xf numFmtId="0" fontId="30" fillId="0" borderId="2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1" fontId="0" fillId="0" borderId="0" xfId="0" applyNumberFormat="1" applyFill="1" applyBorder="1"/>
    <xf numFmtId="2" fontId="0" fillId="0" borderId="0" xfId="0" applyNumberFormat="1" applyBorder="1"/>
    <xf numFmtId="166" fontId="0" fillId="0" borderId="20" xfId="0" applyNumberFormat="1" applyBorder="1"/>
    <xf numFmtId="0" fontId="0" fillId="11" borderId="0" xfId="0" applyFill="1" applyBorder="1"/>
    <xf numFmtId="1" fontId="0" fillId="9" borderId="0" xfId="0" applyNumberFormat="1" applyFill="1" applyBorder="1"/>
    <xf numFmtId="0" fontId="0" fillId="11" borderId="15" xfId="0" applyFill="1" applyBorder="1"/>
    <xf numFmtId="2" fontId="0" fillId="0" borderId="15" xfId="0" applyNumberFormat="1" applyBorder="1"/>
    <xf numFmtId="166" fontId="0" fillId="0" borderId="13" xfId="0" applyNumberFormat="1" applyBorder="1"/>
    <xf numFmtId="0" fontId="30" fillId="0" borderId="0" xfId="0" applyFont="1" applyFill="1" applyBorder="1" applyAlignment="1">
      <alignment horizontal="center"/>
    </xf>
    <xf numFmtId="0" fontId="30" fillId="10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0" fillId="0" borderId="1" xfId="0" applyFill="1" applyBorder="1"/>
    <xf numFmtId="0" fontId="0" fillId="11" borderId="1" xfId="0" applyFill="1" applyBorder="1"/>
    <xf numFmtId="166" fontId="0" fillId="0" borderId="0" xfId="0" applyNumberFormat="1" applyFill="1" applyBorder="1"/>
    <xf numFmtId="166" fontId="8" fillId="13" borderId="46" xfId="0" applyNumberFormat="1" applyFont="1" applyFill="1" applyBorder="1" applyAlignment="1">
      <alignment horizontal="center"/>
    </xf>
    <xf numFmtId="0" fontId="0" fillId="14" borderId="42" xfId="0" applyFill="1" applyBorder="1"/>
    <xf numFmtId="0" fontId="0" fillId="14" borderId="24" xfId="0" applyFill="1" applyBorder="1"/>
    <xf numFmtId="0" fontId="0" fillId="14" borderId="43" xfId="0" applyFill="1" applyBorder="1"/>
    <xf numFmtId="0" fontId="0" fillId="14" borderId="3" xfId="0" applyFill="1" applyBorder="1"/>
    <xf numFmtId="0" fontId="0" fillId="14" borderId="27" xfId="0" applyFill="1" applyBorder="1"/>
    <xf numFmtId="0" fontId="0" fillId="14" borderId="14" xfId="0" applyFill="1" applyBorder="1"/>
    <xf numFmtId="0" fontId="0" fillId="8" borderId="48" xfId="0" applyFill="1" applyBorder="1"/>
    <xf numFmtId="0" fontId="0" fillId="8" borderId="2" xfId="0" applyFill="1" applyBorder="1"/>
    <xf numFmtId="0" fontId="0" fillId="8" borderId="7" xfId="0" applyFill="1" applyBorder="1"/>
    <xf numFmtId="0" fontId="0" fillId="14" borderId="0" xfId="0" applyFill="1" applyBorder="1"/>
    <xf numFmtId="0" fontId="0" fillId="14" borderId="50" xfId="0" applyFill="1" applyBorder="1"/>
    <xf numFmtId="0" fontId="0" fillId="16" borderId="50" xfId="0" applyFill="1" applyBorder="1"/>
    <xf numFmtId="0" fontId="8" fillId="16" borderId="4" xfId="0" applyFont="1" applyFill="1" applyBorder="1"/>
    <xf numFmtId="0" fontId="0" fillId="16" borderId="5" xfId="0" applyFill="1" applyBorder="1"/>
    <xf numFmtId="0" fontId="0" fillId="16" borderId="6" xfId="0" applyFill="1" applyBorder="1"/>
    <xf numFmtId="0" fontId="8" fillId="16" borderId="33" xfId="0" applyFont="1" applyFill="1" applyBorder="1"/>
    <xf numFmtId="0" fontId="0" fillId="16" borderId="51" xfId="0" applyFill="1" applyBorder="1"/>
    <xf numFmtId="0" fontId="8" fillId="14" borderId="8" xfId="0" applyFont="1" applyFill="1" applyBorder="1"/>
    <xf numFmtId="0" fontId="0" fillId="14" borderId="20" xfId="0" applyFill="1" applyBorder="1"/>
    <xf numFmtId="0" fontId="8" fillId="14" borderId="33" xfId="0" applyFont="1" applyFill="1" applyBorder="1"/>
    <xf numFmtId="0" fontId="0" fillId="14" borderId="51" xfId="0" applyFill="1" applyBorder="1"/>
    <xf numFmtId="0" fontId="8" fillId="11" borderId="8" xfId="0" applyFont="1" applyFill="1" applyBorder="1"/>
    <xf numFmtId="0" fontId="0" fillId="11" borderId="20" xfId="0" applyFill="1" applyBorder="1"/>
    <xf numFmtId="0" fontId="8" fillId="11" borderId="11" xfId="0" applyFont="1" applyFill="1" applyBorder="1"/>
    <xf numFmtId="0" fontId="0" fillId="11" borderId="13" xfId="0" applyFill="1" applyBorder="1"/>
    <xf numFmtId="0" fontId="21" fillId="5" borderId="2" xfId="13" applyFont="1" applyFill="1" applyBorder="1" applyAlignment="1" applyProtection="1">
      <alignment horizontal="center" vertical="center"/>
    </xf>
    <xf numFmtId="0" fontId="21" fillId="5" borderId="3" xfId="13" applyFont="1" applyFill="1" applyBorder="1" applyAlignment="1" applyProtection="1">
      <alignment horizontal="center" vertical="center"/>
    </xf>
    <xf numFmtId="0" fontId="6" fillId="3" borderId="52" xfId="1" applyFont="1" applyFill="1" applyBorder="1" applyAlignment="1">
      <alignment horizontal="left" vertical="center" wrapText="1"/>
    </xf>
    <xf numFmtId="164" fontId="6" fillId="3" borderId="16" xfId="1" applyNumberFormat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164" fontId="7" fillId="18" borderId="38" xfId="1" applyNumberFormat="1" applyFill="1" applyBorder="1"/>
    <xf numFmtId="0" fontId="9" fillId="18" borderId="22" xfId="1" applyFont="1" applyFill="1" applyBorder="1"/>
    <xf numFmtId="164" fontId="7" fillId="17" borderId="40" xfId="1" applyNumberFormat="1" applyFill="1" applyBorder="1"/>
    <xf numFmtId="0" fontId="9" fillId="17" borderId="23" xfId="1" applyFont="1" applyFill="1" applyBorder="1"/>
    <xf numFmtId="164" fontId="7" fillId="3" borderId="38" xfId="1" applyNumberFormat="1" applyFill="1" applyBorder="1"/>
    <xf numFmtId="0" fontId="6" fillId="3" borderId="22" xfId="1" applyFont="1" applyFill="1" applyBorder="1" applyAlignment="1">
      <alignment horizontal="center"/>
    </xf>
    <xf numFmtId="164" fontId="7" fillId="3" borderId="40" xfId="1" applyNumberFormat="1" applyFill="1" applyBorder="1"/>
    <xf numFmtId="0" fontId="10" fillId="3" borderId="23" xfId="1" applyFont="1" applyFill="1" applyBorder="1"/>
    <xf numFmtId="0" fontId="8" fillId="3" borderId="9" xfId="1" applyFont="1" applyFill="1" applyBorder="1"/>
    <xf numFmtId="0" fontId="7" fillId="3" borderId="12" xfId="1" applyFill="1" applyBorder="1"/>
    <xf numFmtId="0" fontId="7" fillId="3" borderId="10" xfId="1" applyFill="1" applyBorder="1"/>
    <xf numFmtId="0" fontId="14" fillId="3" borderId="8" xfId="1" applyFont="1" applyFill="1" applyBorder="1"/>
    <xf numFmtId="0" fontId="7" fillId="3" borderId="9" xfId="1" applyFill="1" applyBorder="1"/>
    <xf numFmtId="0" fontId="7" fillId="3" borderId="8" xfId="1" applyFill="1" applyBorder="1"/>
    <xf numFmtId="0" fontId="7" fillId="3" borderId="11" xfId="1" applyFill="1" applyBorder="1"/>
    <xf numFmtId="0" fontId="23" fillId="0" borderId="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/>
    </xf>
    <xf numFmtId="0" fontId="23" fillId="6" borderId="20" xfId="0" applyFont="1" applyFill="1" applyBorder="1" applyAlignment="1"/>
    <xf numFmtId="0" fontId="23" fillId="0" borderId="24" xfId="0" applyFont="1" applyFill="1" applyBorder="1"/>
    <xf numFmtId="0" fontId="23" fillId="0" borderId="23" xfId="0" applyFont="1" applyFill="1" applyBorder="1"/>
    <xf numFmtId="0" fontId="0" fillId="14" borderId="23" xfId="0" applyFill="1" applyBorder="1"/>
    <xf numFmtId="0" fontId="0" fillId="8" borderId="23" xfId="0" applyFill="1" applyBorder="1"/>
    <xf numFmtId="0" fontId="23" fillId="0" borderId="22" xfId="0" applyFont="1" applyFill="1" applyBorder="1"/>
    <xf numFmtId="0" fontId="0" fillId="14" borderId="25" xfId="0" applyFill="1" applyBorder="1"/>
    <xf numFmtId="0" fontId="0" fillId="8" borderId="25" xfId="0" applyFill="1" applyBorder="1"/>
    <xf numFmtId="0" fontId="23" fillId="2" borderId="0" xfId="0" applyFont="1" applyFill="1"/>
    <xf numFmtId="0" fontId="0" fillId="2" borderId="0" xfId="0" applyFill="1"/>
    <xf numFmtId="0" fontId="33" fillId="2" borderId="0" xfId="0" applyFont="1" applyFill="1"/>
    <xf numFmtId="0" fontId="33" fillId="0" borderId="0" xfId="0" applyFont="1"/>
    <xf numFmtId="0" fontId="6" fillId="3" borderId="47" xfId="1" applyFont="1" applyFill="1" applyBorder="1" applyAlignment="1">
      <alignment horizontal="center" vertical="center"/>
    </xf>
    <xf numFmtId="0" fontId="6" fillId="3" borderId="54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left" vertical="center" wrapText="1"/>
    </xf>
    <xf numFmtId="164" fontId="7" fillId="20" borderId="38" xfId="1" applyNumberFormat="1" applyFill="1" applyBorder="1"/>
    <xf numFmtId="0" fontId="6" fillId="20" borderId="17" xfId="1" applyFont="1" applyFill="1" applyBorder="1" applyAlignment="1">
      <alignment vertical="center" wrapText="1"/>
    </xf>
    <xf numFmtId="0" fontId="12" fillId="20" borderId="38" xfId="1" applyFont="1" applyFill="1" applyBorder="1" applyAlignment="1"/>
    <xf numFmtId="164" fontId="7" fillId="20" borderId="40" xfId="1" applyNumberFormat="1" applyFill="1" applyBorder="1"/>
    <xf numFmtId="0" fontId="27" fillId="20" borderId="18" xfId="1" applyFont="1" applyFill="1" applyBorder="1" applyAlignment="1">
      <alignment horizontal="right"/>
    </xf>
    <xf numFmtId="0" fontId="27" fillId="20" borderId="40" xfId="1" applyFont="1" applyFill="1" applyBorder="1" applyAlignment="1">
      <alignment horizontal="right"/>
    </xf>
    <xf numFmtId="0" fontId="9" fillId="18" borderId="17" xfId="1" applyFont="1" applyFill="1" applyBorder="1"/>
    <xf numFmtId="0" fontId="9" fillId="17" borderId="18" xfId="1" applyFont="1" applyFill="1" applyBorder="1"/>
    <xf numFmtId="0" fontId="6" fillId="20" borderId="26" xfId="1" applyFont="1" applyFill="1" applyBorder="1"/>
    <xf numFmtId="0" fontId="6" fillId="20" borderId="22" xfId="1" applyFont="1" applyFill="1" applyBorder="1"/>
    <xf numFmtId="0" fontId="27" fillId="20" borderId="23" xfId="1" applyFont="1" applyFill="1" applyBorder="1" applyAlignment="1">
      <alignment horizontal="right"/>
    </xf>
    <xf numFmtId="0" fontId="9" fillId="3" borderId="17" xfId="1" applyFont="1" applyFill="1" applyBorder="1"/>
    <xf numFmtId="0" fontId="9" fillId="3" borderId="22" xfId="1" applyFont="1" applyFill="1" applyBorder="1"/>
    <xf numFmtId="0" fontId="6" fillId="3" borderId="0" xfId="1" applyFont="1" applyFill="1" applyBorder="1" applyAlignment="1">
      <alignment horizontal="center"/>
    </xf>
    <xf numFmtId="0" fontId="10" fillId="3" borderId="18" xfId="1" applyFont="1" applyFill="1" applyBorder="1"/>
    <xf numFmtId="0" fontId="6" fillId="3" borderId="23" xfId="1" applyFont="1" applyFill="1" applyBorder="1" applyAlignment="1">
      <alignment horizontal="center"/>
    </xf>
    <xf numFmtId="0" fontId="8" fillId="3" borderId="0" xfId="1" applyFont="1" applyFill="1" applyBorder="1"/>
    <xf numFmtId="0" fontId="7" fillId="3" borderId="0" xfId="1" applyFill="1" applyBorder="1"/>
    <xf numFmtId="0" fontId="7" fillId="3" borderId="20" xfId="1" applyFill="1" applyBorder="1"/>
    <xf numFmtId="0" fontId="0" fillId="3" borderId="10" xfId="1" applyFont="1" applyFill="1" applyBorder="1"/>
    <xf numFmtId="0" fontId="0" fillId="3" borderId="0" xfId="1" applyFont="1" applyFill="1" applyBorder="1"/>
    <xf numFmtId="0" fontId="7" fillId="3" borderId="13" xfId="1" applyFill="1" applyBorder="1"/>
    <xf numFmtId="0" fontId="29" fillId="3" borderId="12" xfId="1" applyFont="1" applyFill="1" applyBorder="1" applyAlignment="1">
      <alignment horizontal="left"/>
    </xf>
    <xf numFmtId="0" fontId="29" fillId="3" borderId="0" xfId="1" applyFont="1" applyFill="1" applyBorder="1" applyAlignment="1">
      <alignment horizontal="left"/>
    </xf>
    <xf numFmtId="0" fontId="35" fillId="0" borderId="0" xfId="14"/>
    <xf numFmtId="0" fontId="6" fillId="0" borderId="0" xfId="14" applyFont="1" applyAlignment="1">
      <alignment horizontal="left" wrapText="1"/>
    </xf>
    <xf numFmtId="0" fontId="17" fillId="2" borderId="30" xfId="14" applyFont="1" applyFill="1" applyBorder="1" applyAlignment="1">
      <alignment horizontal="center" vertical="center" wrapText="1"/>
    </xf>
    <xf numFmtId="0" fontId="17" fillId="2" borderId="3" xfId="14" applyFont="1" applyFill="1" applyBorder="1" applyAlignment="1">
      <alignment horizontal="center" vertical="center" wrapText="1"/>
    </xf>
    <xf numFmtId="0" fontId="16" fillId="2" borderId="28" xfId="14" applyFont="1" applyFill="1" applyBorder="1" applyAlignment="1">
      <alignment horizontal="center" vertical="center" wrapText="1"/>
    </xf>
    <xf numFmtId="0" fontId="16" fillId="2" borderId="29" xfId="14" applyFont="1" applyFill="1" applyBorder="1" applyAlignment="1">
      <alignment horizontal="center" vertical="center" wrapText="1"/>
    </xf>
    <xf numFmtId="0" fontId="9" fillId="0" borderId="0" xfId="14" applyFont="1" applyFill="1" applyBorder="1"/>
    <xf numFmtId="0" fontId="35" fillId="0" borderId="0" xfId="14" applyFill="1"/>
    <xf numFmtId="0" fontId="16" fillId="2" borderId="28" xfId="14" applyFont="1" applyFill="1" applyBorder="1" applyAlignment="1">
      <alignment vertical="center" wrapText="1"/>
    </xf>
    <xf numFmtId="0" fontId="17" fillId="2" borderId="28" xfId="14" applyFont="1" applyFill="1" applyBorder="1" applyAlignment="1">
      <alignment vertical="center" wrapText="1"/>
    </xf>
    <xf numFmtId="0" fontId="17" fillId="2" borderId="29" xfId="14" applyFont="1" applyFill="1" applyBorder="1" applyAlignment="1">
      <alignment horizontal="center" vertical="center" wrapText="1"/>
    </xf>
    <xf numFmtId="0" fontId="9" fillId="2" borderId="0" xfId="14" applyFont="1" applyFill="1" applyBorder="1"/>
    <xf numFmtId="0" fontId="35" fillId="2" borderId="0" xfId="14" applyFill="1"/>
    <xf numFmtId="164" fontId="35" fillId="0" borderId="0" xfId="14" applyNumberFormat="1"/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6" borderId="9" xfId="0" applyFont="1" applyFill="1" applyBorder="1" applyAlignment="1"/>
    <xf numFmtId="0" fontId="23" fillId="0" borderId="2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17" fillId="15" borderId="30" xfId="14" applyFont="1" applyFill="1" applyBorder="1" applyAlignment="1">
      <alignment horizontal="center" vertical="center" wrapText="1"/>
    </xf>
    <xf numFmtId="0" fontId="17" fillId="15" borderId="3" xfId="14" applyFont="1" applyFill="1" applyBorder="1" applyAlignment="1">
      <alignment horizontal="center" vertical="center" wrapText="1"/>
    </xf>
    <xf numFmtId="0" fontId="16" fillId="15" borderId="62" xfId="14" applyFont="1" applyFill="1" applyBorder="1" applyAlignment="1">
      <alignment horizontal="center" vertical="center" wrapText="1"/>
    </xf>
    <xf numFmtId="0" fontId="16" fillId="15" borderId="63" xfId="14" applyFont="1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5" fillId="15" borderId="64" xfId="14" applyFill="1" applyBorder="1"/>
    <xf numFmtId="0" fontId="35" fillId="15" borderId="65" xfId="14" applyFill="1" applyBorder="1"/>
    <xf numFmtId="0" fontId="0" fillId="8" borderId="24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35" fillId="15" borderId="11" xfId="14" applyFill="1" applyBorder="1"/>
    <xf numFmtId="0" fontId="35" fillId="15" borderId="13" xfId="14" applyFill="1" applyBorder="1"/>
    <xf numFmtId="0" fontId="16" fillId="15" borderId="62" xfId="14" applyFont="1" applyFill="1" applyBorder="1" applyAlignment="1">
      <alignment vertical="center" wrapText="1"/>
    </xf>
    <xf numFmtId="0" fontId="17" fillId="15" borderId="62" xfId="14" applyFont="1" applyFill="1" applyBorder="1" applyAlignment="1">
      <alignment vertical="center" wrapText="1"/>
    </xf>
    <xf numFmtId="0" fontId="17" fillId="15" borderId="63" xfId="14" applyFont="1" applyFill="1" applyBorder="1" applyAlignment="1">
      <alignment horizontal="center" vertical="center" wrapText="1"/>
    </xf>
    <xf numFmtId="0" fontId="23" fillId="0" borderId="27" xfId="0" applyFont="1" applyFill="1" applyBorder="1"/>
    <xf numFmtId="0" fontId="0" fillId="8" borderId="27" xfId="0" applyFill="1" applyBorder="1" applyAlignment="1">
      <alignment horizontal="center" vertical="center"/>
    </xf>
    <xf numFmtId="0" fontId="0" fillId="15" borderId="64" xfId="0" applyFill="1" applyBorder="1" applyAlignment="1">
      <alignment horizontal="center"/>
    </xf>
    <xf numFmtId="0" fontId="0" fillId="15" borderId="65" xfId="0" applyFill="1" applyBorder="1" applyAlignment="1">
      <alignment horizontal="center"/>
    </xf>
    <xf numFmtId="0" fontId="0" fillId="15" borderId="11" xfId="0" applyFill="1" applyBorder="1"/>
    <xf numFmtId="0" fontId="0" fillId="15" borderId="13" xfId="0" applyFill="1" applyBorder="1"/>
    <xf numFmtId="0" fontId="36" fillId="22" borderId="14" xfId="14" applyFont="1" applyFill="1" applyBorder="1" applyAlignment="1">
      <alignment horizontal="left" vertical="center" wrapText="1"/>
    </xf>
    <xf numFmtId="164" fontId="36" fillId="20" borderId="14" xfId="14" applyNumberFormat="1" applyFont="1" applyFill="1" applyBorder="1" applyAlignment="1">
      <alignment horizontal="center" vertical="center" wrapText="1"/>
    </xf>
    <xf numFmtId="164" fontId="36" fillId="22" borderId="14" xfId="14" applyNumberFormat="1" applyFont="1" applyFill="1" applyBorder="1" applyAlignment="1">
      <alignment horizontal="center" vertical="center" wrapText="1"/>
    </xf>
    <xf numFmtId="0" fontId="36" fillId="22" borderId="14" xfId="14" applyFont="1" applyFill="1" applyBorder="1" applyAlignment="1">
      <alignment horizontal="center" vertical="center" wrapText="1"/>
    </xf>
    <xf numFmtId="0" fontId="35" fillId="23" borderId="14" xfId="14" applyFill="1" applyBorder="1" applyAlignment="1"/>
    <xf numFmtId="164" fontId="35" fillId="20" borderId="14" xfId="14" applyNumberFormat="1" applyFill="1" applyBorder="1" applyAlignment="1">
      <alignment horizontal="right" vertical="center"/>
    </xf>
    <xf numFmtId="0" fontId="9" fillId="23" borderId="14" xfId="14" applyFont="1" applyFill="1" applyBorder="1" applyAlignment="1">
      <alignment horizontal="left" vertical="center"/>
    </xf>
    <xf numFmtId="0" fontId="35" fillId="22" borderId="14" xfId="14" applyFill="1" applyBorder="1" applyAlignment="1"/>
    <xf numFmtId="0" fontId="9" fillId="22" borderId="14" xfId="14" applyFont="1" applyFill="1" applyBorder="1" applyAlignment="1">
      <alignment horizontal="left" vertical="center"/>
    </xf>
    <xf numFmtId="0" fontId="9" fillId="22" borderId="14" xfId="14" applyFont="1" applyFill="1" applyBorder="1" applyAlignment="1">
      <alignment horizontal="center" vertical="center"/>
    </xf>
    <xf numFmtId="14" fontId="35" fillId="0" borderId="0" xfId="14" applyNumberFormat="1"/>
    <xf numFmtId="0" fontId="9" fillId="23" borderId="14" xfId="14" applyFont="1" applyFill="1" applyBorder="1" applyAlignment="1">
      <alignment vertical="center"/>
    </xf>
    <xf numFmtId="0" fontId="9" fillId="22" borderId="14" xfId="14" applyFont="1" applyFill="1" applyBorder="1" applyAlignment="1">
      <alignment vertical="center"/>
    </xf>
    <xf numFmtId="0" fontId="9" fillId="23" borderId="3" xfId="14" applyFont="1" applyFill="1" applyBorder="1" applyAlignment="1">
      <alignment vertical="center"/>
    </xf>
    <xf numFmtId="0" fontId="35" fillId="21" borderId="14" xfId="14" applyFill="1" applyBorder="1" applyAlignment="1"/>
    <xf numFmtId="164" fontId="35" fillId="21" borderId="14" xfId="14" applyNumberFormat="1" applyFill="1" applyBorder="1" applyAlignment="1">
      <alignment horizontal="right" vertical="center"/>
    </xf>
    <xf numFmtId="0" fontId="9" fillId="21" borderId="14" xfId="14" applyFont="1" applyFill="1" applyBorder="1" applyAlignment="1">
      <alignment horizontal="left" vertical="center"/>
    </xf>
    <xf numFmtId="0" fontId="6" fillId="21" borderId="14" xfId="14" applyFont="1" applyFill="1" applyBorder="1" applyAlignment="1">
      <alignment vertical="center"/>
    </xf>
    <xf numFmtId="0" fontId="36" fillId="22" borderId="56" xfId="14" applyFont="1" applyFill="1" applyBorder="1" applyAlignment="1">
      <alignment vertical="center" wrapText="1"/>
    </xf>
    <xf numFmtId="0" fontId="36" fillId="22" borderId="66" xfId="14" applyFont="1" applyFill="1" applyBorder="1" applyAlignment="1">
      <alignment vertical="center" wrapText="1"/>
    </xf>
    <xf numFmtId="49" fontId="35" fillId="22" borderId="57" xfId="14" applyNumberFormat="1" applyFont="1" applyFill="1" applyBorder="1" applyAlignment="1"/>
    <xf numFmtId="49" fontId="35" fillId="22" borderId="58" xfId="14" applyNumberFormat="1" applyFont="1" applyFill="1" applyBorder="1" applyAlignment="1"/>
    <xf numFmtId="49" fontId="35" fillId="22" borderId="59" xfId="14" applyNumberFormat="1" applyFont="1" applyFill="1" applyBorder="1" applyAlignment="1"/>
    <xf numFmtId="49" fontId="35" fillId="22" borderId="67" xfId="14" applyNumberFormat="1" applyFont="1" applyFill="1" applyBorder="1" applyAlignment="1"/>
    <xf numFmtId="0" fontId="35" fillId="22" borderId="56" xfId="14" applyFont="1" applyFill="1" applyBorder="1" applyAlignment="1"/>
    <xf numFmtId="0" fontId="35" fillId="22" borderId="66" xfId="14" applyFont="1" applyFill="1" applyBorder="1" applyAlignment="1"/>
    <xf numFmtId="0" fontId="35" fillId="22" borderId="57" xfId="14" applyFont="1" applyFill="1" applyBorder="1" applyAlignment="1"/>
    <xf numFmtId="0" fontId="35" fillId="22" borderId="58" xfId="14" applyFont="1" applyFill="1" applyBorder="1" applyAlignment="1"/>
    <xf numFmtId="0" fontId="35" fillId="22" borderId="59" xfId="14" applyFont="1" applyFill="1" applyBorder="1" applyAlignment="1"/>
    <xf numFmtId="0" fontId="35" fillId="22" borderId="67" xfId="14" applyFont="1" applyFill="1" applyBorder="1" applyAlignment="1"/>
    <xf numFmtId="0" fontId="23" fillId="4" borderId="0" xfId="0" applyFont="1" applyFill="1"/>
    <xf numFmtId="0" fontId="0" fillId="4" borderId="0" xfId="0" applyFill="1"/>
    <xf numFmtId="0" fontId="0" fillId="25" borderId="0" xfId="0" applyFill="1" applyAlignment="1">
      <alignment horizontal="center" vertical="center"/>
    </xf>
    <xf numFmtId="0" fontId="23" fillId="23" borderId="14" xfId="0" applyFont="1" applyFill="1" applyBorder="1" applyAlignment="1">
      <alignment horizontal="left"/>
    </xf>
    <xf numFmtId="0" fontId="23" fillId="23" borderId="12" xfId="0" applyFont="1" applyFill="1" applyBorder="1" applyAlignment="1">
      <alignment horizontal="center" vertical="center"/>
    </xf>
    <xf numFmtId="0" fontId="23" fillId="23" borderId="4" xfId="0" applyFont="1" applyFill="1" applyBorder="1" applyAlignment="1">
      <alignment horizontal="left"/>
    </xf>
    <xf numFmtId="9" fontId="23" fillId="23" borderId="9" xfId="0" applyNumberFormat="1" applyFont="1" applyFill="1" applyBorder="1" applyAlignment="1">
      <alignment horizontal="center" vertical="center"/>
    </xf>
    <xf numFmtId="0" fontId="23" fillId="23" borderId="8" xfId="0" applyFont="1" applyFill="1" applyBorder="1" applyAlignment="1">
      <alignment horizontal="center" vertical="center"/>
    </xf>
    <xf numFmtId="2" fontId="23" fillId="23" borderId="9" xfId="0" applyNumberFormat="1" applyFont="1" applyFill="1" applyBorder="1" applyAlignment="1">
      <alignment horizontal="center" vertical="center"/>
    </xf>
    <xf numFmtId="0" fontId="17" fillId="12" borderId="3" xfId="14" applyFont="1" applyFill="1" applyBorder="1" applyAlignment="1">
      <alignment horizontal="center" vertical="center" wrapText="1"/>
    </xf>
    <xf numFmtId="0" fontId="16" fillId="12" borderId="63" xfId="14" applyFont="1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/>
    </xf>
    <xf numFmtId="9" fontId="16" fillId="12" borderId="63" xfId="15" applyFont="1" applyFill="1" applyBorder="1" applyAlignment="1">
      <alignment horizontal="center" vertical="center" wrapText="1"/>
    </xf>
    <xf numFmtId="9" fontId="17" fillId="12" borderId="63" xfId="15" applyFont="1" applyFill="1" applyBorder="1" applyAlignment="1">
      <alignment horizontal="center" vertical="center" wrapText="1"/>
    </xf>
    <xf numFmtId="0" fontId="0" fillId="2" borderId="0" xfId="0" applyFill="1" applyBorder="1"/>
    <xf numFmtId="0" fontId="8" fillId="23" borderId="68" xfId="0" applyFont="1" applyFill="1" applyBorder="1" applyAlignment="1">
      <alignment horizontal="center" vertical="center"/>
    </xf>
    <xf numFmtId="0" fontId="8" fillId="23" borderId="69" xfId="0" applyFont="1" applyFill="1" applyBorder="1" applyAlignment="1">
      <alignment horizontal="center" vertical="center"/>
    </xf>
    <xf numFmtId="0" fontId="8" fillId="23" borderId="70" xfId="0" applyFont="1" applyFill="1" applyBorder="1" applyAlignment="1">
      <alignment horizontal="center" vertical="center"/>
    </xf>
    <xf numFmtId="0" fontId="23" fillId="23" borderId="21" xfId="0" applyFont="1" applyFill="1" applyBorder="1" applyAlignment="1">
      <alignment horizontal="left"/>
    </xf>
    <xf numFmtId="0" fontId="23" fillId="23" borderId="71" xfId="0" applyFont="1" applyFill="1" applyBorder="1"/>
    <xf numFmtId="0" fontId="23" fillId="23" borderId="71" xfId="0" applyFont="1" applyFill="1" applyBorder="1" applyAlignment="1">
      <alignment horizontal="left"/>
    </xf>
    <xf numFmtId="0" fontId="23" fillId="23" borderId="19" xfId="0" applyFont="1" applyFill="1" applyBorder="1"/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8" borderId="77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55" xfId="0" applyFill="1" applyBorder="1" applyAlignment="1">
      <alignment horizontal="center" vertical="center"/>
    </xf>
    <xf numFmtId="0" fontId="0" fillId="8" borderId="78" xfId="0" applyFill="1" applyBorder="1" applyAlignment="1">
      <alignment horizontal="center" vertical="center"/>
    </xf>
    <xf numFmtId="0" fontId="0" fillId="8" borderId="80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2" fontId="23" fillId="23" borderId="36" xfId="0" applyNumberFormat="1" applyFont="1" applyFill="1" applyBorder="1" applyAlignment="1">
      <alignment horizontal="center"/>
    </xf>
    <xf numFmtId="0" fontId="17" fillId="12" borderId="81" xfId="14" applyFont="1" applyFill="1" applyBorder="1" applyAlignment="1">
      <alignment horizontal="center" vertical="center" wrapText="1"/>
    </xf>
    <xf numFmtId="0" fontId="16" fillId="12" borderId="29" xfId="14" applyFont="1" applyFill="1" applyBorder="1" applyAlignment="1">
      <alignment horizontal="center" vertical="center" wrapText="1"/>
    </xf>
    <xf numFmtId="0" fontId="16" fillId="12" borderId="29" xfId="14" applyFont="1" applyFill="1" applyBorder="1" applyAlignment="1">
      <alignment vertical="center" wrapText="1"/>
    </xf>
    <xf numFmtId="0" fontId="17" fillId="12" borderId="29" xfId="14" applyFont="1" applyFill="1" applyBorder="1" applyAlignment="1">
      <alignment vertical="center" wrapText="1"/>
    </xf>
    <xf numFmtId="0" fontId="0" fillId="12" borderId="10" xfId="0" applyFill="1" applyBorder="1" applyAlignment="1"/>
    <xf numFmtId="0" fontId="23" fillId="2" borderId="57" xfId="0" applyFont="1" applyFill="1" applyBorder="1"/>
    <xf numFmtId="0" fontId="23" fillId="2" borderId="0" xfId="0" applyFont="1" applyFill="1" applyBorder="1"/>
    <xf numFmtId="0" fontId="0" fillId="2" borderId="58" xfId="0" applyFill="1" applyBorder="1"/>
    <xf numFmtId="2" fontId="23" fillId="14" borderId="34" xfId="0" applyNumberFormat="1" applyFont="1" applyFill="1" applyBorder="1" applyAlignment="1">
      <alignment horizontal="center"/>
    </xf>
    <xf numFmtId="1" fontId="23" fillId="23" borderId="2" xfId="15" applyNumberFormat="1" applyFont="1" applyFill="1" applyBorder="1" applyAlignment="1"/>
    <xf numFmtId="1" fontId="23" fillId="23" borderId="7" xfId="15" applyNumberFormat="1" applyFont="1" applyFill="1" applyBorder="1" applyAlignment="1"/>
    <xf numFmtId="1" fontId="23" fillId="23" borderId="3" xfId="15" applyNumberFormat="1" applyFont="1" applyFill="1" applyBorder="1" applyAlignment="1"/>
    <xf numFmtId="166" fontId="23" fillId="23" borderId="82" xfId="0" applyNumberFormat="1" applyFont="1" applyFill="1" applyBorder="1" applyAlignment="1">
      <alignment horizontal="center"/>
    </xf>
    <xf numFmtId="166" fontId="23" fillId="24" borderId="83" xfId="0" applyNumberFormat="1" applyFont="1" applyFill="1" applyBorder="1" applyAlignment="1">
      <alignment horizontal="center"/>
    </xf>
    <xf numFmtId="0" fontId="36" fillId="26" borderId="86" xfId="14" applyFont="1" applyFill="1" applyBorder="1" applyAlignment="1">
      <alignment horizontal="left" vertical="center" wrapText="1"/>
    </xf>
    <xf numFmtId="164" fontId="36" fillId="26" borderId="16" xfId="14" applyNumberFormat="1" applyFont="1" applyFill="1" applyBorder="1" applyAlignment="1">
      <alignment horizontal="center" vertical="center" wrapText="1"/>
    </xf>
    <xf numFmtId="0" fontId="36" fillId="26" borderId="14" xfId="14" applyFont="1" applyFill="1" applyBorder="1" applyAlignment="1">
      <alignment horizontal="left" vertical="center" wrapText="1"/>
    </xf>
    <xf numFmtId="164" fontId="35" fillId="20" borderId="55" xfId="14" applyNumberFormat="1" applyFont="1" applyFill="1" applyBorder="1"/>
    <xf numFmtId="164" fontId="35" fillId="20" borderId="87" xfId="14" applyNumberFormat="1" applyFont="1" applyFill="1" applyBorder="1"/>
    <xf numFmtId="0" fontId="35" fillId="26" borderId="56" xfId="14" applyFont="1" applyFill="1" applyBorder="1"/>
    <xf numFmtId="49" fontId="35" fillId="26" borderId="57" xfId="14" applyNumberFormat="1" applyFont="1" applyFill="1" applyBorder="1"/>
    <xf numFmtId="0" fontId="35" fillId="26" borderId="57" xfId="14" applyFont="1" applyFill="1" applyBorder="1"/>
    <xf numFmtId="0" fontId="35" fillId="26" borderId="59" xfId="14" applyFont="1" applyFill="1" applyBorder="1" applyAlignment="1">
      <alignment horizontal="left"/>
    </xf>
    <xf numFmtId="0" fontId="36" fillId="20" borderId="8" xfId="14" applyFont="1" applyFill="1" applyBorder="1" applyAlignment="1">
      <alignment horizontal="center" vertical="center" wrapText="1"/>
    </xf>
    <xf numFmtId="0" fontId="36" fillId="20" borderId="20" xfId="14" applyFont="1" applyFill="1" applyBorder="1" applyAlignment="1">
      <alignment horizontal="center" vertical="center" wrapText="1"/>
    </xf>
    <xf numFmtId="0" fontId="36" fillId="20" borderId="9" xfId="14" applyFont="1" applyFill="1" applyBorder="1" applyAlignment="1">
      <alignment vertical="center"/>
    </xf>
    <xf numFmtId="0" fontId="36" fillId="20" borderId="12" xfId="14" applyFont="1" applyFill="1" applyBorder="1" applyAlignment="1">
      <alignment vertical="center"/>
    </xf>
    <xf numFmtId="0" fontId="35" fillId="26" borderId="8" xfId="14" applyFont="1" applyFill="1" applyBorder="1" applyAlignment="1">
      <alignment horizontal="center"/>
    </xf>
    <xf numFmtId="0" fontId="35" fillId="26" borderId="0" xfId="14" applyFont="1" applyFill="1" applyBorder="1" applyAlignment="1">
      <alignment horizontal="center"/>
    </xf>
    <xf numFmtId="0" fontId="35" fillId="26" borderId="58" xfId="14" applyFont="1" applyFill="1" applyBorder="1" applyAlignment="1">
      <alignment horizontal="center"/>
    </xf>
    <xf numFmtId="0" fontId="36" fillId="20" borderId="8" xfId="14" applyFont="1" applyFill="1" applyBorder="1" applyAlignment="1">
      <alignment horizontal="center" vertical="center" wrapText="1"/>
    </xf>
    <xf numFmtId="0" fontId="36" fillId="20" borderId="20" xfId="14" applyFont="1" applyFill="1" applyBorder="1" applyAlignment="1">
      <alignment horizontal="center" vertical="center" wrapText="1"/>
    </xf>
    <xf numFmtId="0" fontId="35" fillId="26" borderId="11" xfId="14" applyFont="1" applyFill="1" applyBorder="1" applyAlignment="1">
      <alignment horizontal="center"/>
    </xf>
    <xf numFmtId="0" fontId="35" fillId="26" borderId="15" xfId="14" applyFont="1" applyFill="1" applyBorder="1" applyAlignment="1">
      <alignment horizontal="center"/>
    </xf>
    <xf numFmtId="0" fontId="8" fillId="20" borderId="11" xfId="14" applyFont="1" applyFill="1" applyBorder="1" applyAlignment="1">
      <alignment horizontal="center"/>
    </xf>
    <xf numFmtId="0" fontId="8" fillId="20" borderId="13" xfId="14" applyFont="1" applyFill="1" applyBorder="1" applyAlignment="1">
      <alignment horizontal="center"/>
    </xf>
    <xf numFmtId="0" fontId="14" fillId="26" borderId="4" xfId="14" applyFont="1" applyFill="1" applyBorder="1" applyAlignment="1">
      <alignment horizontal="center"/>
    </xf>
    <xf numFmtId="0" fontId="14" fillId="26" borderId="5" xfId="14" applyFont="1" applyFill="1" applyBorder="1" applyAlignment="1">
      <alignment horizontal="center"/>
    </xf>
    <xf numFmtId="0" fontId="8" fillId="26" borderId="8" xfId="14" applyFont="1" applyFill="1" applyBorder="1" applyAlignment="1">
      <alignment horizontal="right" vertical="center"/>
    </xf>
    <xf numFmtId="0" fontId="8" fillId="26" borderId="0" xfId="14" applyFont="1" applyFill="1" applyBorder="1" applyAlignment="1">
      <alignment horizontal="right" vertical="center"/>
    </xf>
    <xf numFmtId="0" fontId="8" fillId="26" borderId="58" xfId="14" applyFont="1" applyFill="1" applyBorder="1" applyAlignment="1">
      <alignment horizontal="right" vertical="center"/>
    </xf>
    <xf numFmtId="165" fontId="36" fillId="26" borderId="8" xfId="14" applyNumberFormat="1" applyFont="1" applyFill="1" applyBorder="1" applyAlignment="1">
      <alignment horizontal="right" vertical="center" wrapText="1"/>
    </xf>
    <xf numFmtId="165" fontId="36" fillId="26" borderId="0" xfId="14" applyNumberFormat="1" applyFont="1" applyFill="1" applyBorder="1" applyAlignment="1">
      <alignment horizontal="right" vertical="center" wrapText="1"/>
    </xf>
    <xf numFmtId="165" fontId="36" fillId="26" borderId="58" xfId="14" applyNumberFormat="1" applyFont="1" applyFill="1" applyBorder="1" applyAlignment="1">
      <alignment horizontal="right" vertical="center" wrapText="1"/>
    </xf>
    <xf numFmtId="0" fontId="36" fillId="26" borderId="8" xfId="14" applyFont="1" applyFill="1" applyBorder="1" applyAlignment="1">
      <alignment horizontal="right" vertical="center" wrapText="1"/>
    </xf>
    <xf numFmtId="0" fontId="36" fillId="26" borderId="0" xfId="14" applyFont="1" applyFill="1" applyBorder="1" applyAlignment="1">
      <alignment horizontal="right" vertical="center" wrapText="1"/>
    </xf>
    <xf numFmtId="0" fontId="36" fillId="26" borderId="58" xfId="14" applyFont="1" applyFill="1" applyBorder="1" applyAlignment="1">
      <alignment horizontal="right" vertical="center" wrapText="1"/>
    </xf>
    <xf numFmtId="0" fontId="36" fillId="26" borderId="4" xfId="14" applyFont="1" applyFill="1" applyBorder="1" applyAlignment="1">
      <alignment horizontal="right" vertical="center" wrapText="1"/>
    </xf>
    <xf numFmtId="0" fontId="36" fillId="26" borderId="5" xfId="14" applyFont="1" applyFill="1" applyBorder="1" applyAlignment="1">
      <alignment horizontal="right" vertical="center" wrapText="1"/>
    </xf>
    <xf numFmtId="0" fontId="36" fillId="20" borderId="4" xfId="14" applyFont="1" applyFill="1" applyBorder="1" applyAlignment="1">
      <alignment horizontal="center" vertical="center" wrapText="1"/>
    </xf>
    <xf numFmtId="0" fontId="36" fillId="20" borderId="6" xfId="14" applyFont="1" applyFill="1" applyBorder="1" applyAlignment="1">
      <alignment horizontal="center" vertical="center" wrapText="1"/>
    </xf>
    <xf numFmtId="0" fontId="32" fillId="26" borderId="2" xfId="14" applyFont="1" applyFill="1" applyBorder="1" applyAlignment="1">
      <alignment horizontal="center"/>
    </xf>
    <xf numFmtId="0" fontId="32" fillId="26" borderId="7" xfId="14" applyFont="1" applyFill="1" applyBorder="1" applyAlignment="1">
      <alignment horizontal="center"/>
    </xf>
    <xf numFmtId="0" fontId="32" fillId="26" borderId="3" xfId="14" applyFont="1" applyFill="1" applyBorder="1" applyAlignment="1">
      <alignment horizontal="center"/>
    </xf>
    <xf numFmtId="164" fontId="36" fillId="15" borderId="2" xfId="14" applyNumberFormat="1" applyFont="1" applyFill="1" applyBorder="1" applyAlignment="1">
      <alignment horizontal="center" vertical="center"/>
    </xf>
    <xf numFmtId="164" fontId="36" fillId="15" borderId="7" xfId="14" applyNumberFormat="1" applyFont="1" applyFill="1" applyBorder="1" applyAlignment="1">
      <alignment horizontal="center" vertical="center"/>
    </xf>
    <xf numFmtId="164" fontId="36" fillId="15" borderId="3" xfId="14" applyNumberFormat="1" applyFont="1" applyFill="1" applyBorder="1" applyAlignment="1">
      <alignment horizontal="center" vertical="center"/>
    </xf>
    <xf numFmtId="0" fontId="36" fillId="15" borderId="2" xfId="14" applyFont="1" applyFill="1" applyBorder="1" applyAlignment="1">
      <alignment horizontal="center" vertical="center" wrapText="1"/>
    </xf>
    <xf numFmtId="0" fontId="36" fillId="15" borderId="7" xfId="14" applyFont="1" applyFill="1" applyBorder="1" applyAlignment="1">
      <alignment horizontal="center" vertical="center" wrapText="1"/>
    </xf>
    <xf numFmtId="0" fontId="36" fillId="15" borderId="3" xfId="14" applyFont="1" applyFill="1" applyBorder="1" applyAlignment="1">
      <alignment horizontal="center" vertical="center" wrapText="1"/>
    </xf>
    <xf numFmtId="0" fontId="8" fillId="15" borderId="2" xfId="14" applyFont="1" applyFill="1" applyBorder="1" applyAlignment="1">
      <alignment horizontal="center" vertical="center" wrapText="1"/>
    </xf>
    <xf numFmtId="0" fontId="8" fillId="15" borderId="7" xfId="14" applyFont="1" applyFill="1" applyBorder="1" applyAlignment="1">
      <alignment horizontal="center" vertical="center" wrapText="1"/>
    </xf>
    <xf numFmtId="0" fontId="8" fillId="15" borderId="3" xfId="14" applyFont="1" applyFill="1" applyBorder="1" applyAlignment="1">
      <alignment horizontal="center" vertical="center" wrapText="1"/>
    </xf>
    <xf numFmtId="0" fontId="37" fillId="15" borderId="2" xfId="14" applyFont="1" applyFill="1" applyBorder="1" applyAlignment="1">
      <alignment horizontal="center" vertical="center" wrapText="1"/>
    </xf>
    <xf numFmtId="0" fontId="37" fillId="15" borderId="7" xfId="14" applyFont="1" applyFill="1" applyBorder="1" applyAlignment="1">
      <alignment horizontal="center" vertical="center" wrapText="1"/>
    </xf>
    <xf numFmtId="0" fontId="37" fillId="15" borderId="3" xfId="14" applyFont="1" applyFill="1" applyBorder="1" applyAlignment="1">
      <alignment horizontal="center" vertical="center" wrapText="1"/>
    </xf>
    <xf numFmtId="0" fontId="21" fillId="5" borderId="2" xfId="13" applyFont="1" applyFill="1" applyBorder="1" applyAlignment="1" applyProtection="1">
      <alignment horizontal="center" vertical="center"/>
    </xf>
    <xf numFmtId="0" fontId="21" fillId="5" borderId="3" xfId="13" applyFont="1" applyFill="1" applyBorder="1" applyAlignment="1" applyProtection="1">
      <alignment horizontal="center" vertical="center"/>
    </xf>
    <xf numFmtId="0" fontId="8" fillId="19" borderId="2" xfId="14" applyFont="1" applyFill="1" applyBorder="1" applyAlignment="1">
      <alignment horizontal="center"/>
    </xf>
    <xf numFmtId="0" fontId="8" fillId="19" borderId="7" xfId="14" applyFont="1" applyFill="1" applyBorder="1" applyAlignment="1">
      <alignment horizontal="center"/>
    </xf>
    <xf numFmtId="0" fontId="8" fillId="19" borderId="3" xfId="14" applyFont="1" applyFill="1" applyBorder="1" applyAlignment="1">
      <alignment horizontal="center"/>
    </xf>
    <xf numFmtId="166" fontId="23" fillId="11" borderId="34" xfId="0" applyNumberFormat="1" applyFont="1" applyFill="1" applyBorder="1" applyAlignment="1">
      <alignment horizontal="center"/>
    </xf>
    <xf numFmtId="166" fontId="23" fillId="11" borderId="35" xfId="0" applyNumberFormat="1" applyFont="1" applyFill="1" applyBorder="1" applyAlignment="1">
      <alignment horizontal="center"/>
    </xf>
    <xf numFmtId="0" fontId="23" fillId="11" borderId="60" xfId="0" applyFont="1" applyFill="1" applyBorder="1" applyAlignment="1">
      <alignment horizontal="center"/>
    </xf>
    <xf numFmtId="0" fontId="23" fillId="11" borderId="35" xfId="0" applyFont="1" applyFill="1" applyBorder="1" applyAlignment="1">
      <alignment horizontal="center"/>
    </xf>
    <xf numFmtId="0" fontId="21" fillId="5" borderId="7" xfId="13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15" borderId="31" xfId="0" applyFont="1" applyFill="1" applyBorder="1" applyAlignment="1">
      <alignment horizontal="center"/>
    </xf>
    <xf numFmtId="0" fontId="23" fillId="15" borderId="32" xfId="0" applyFont="1" applyFill="1" applyBorder="1" applyAlignment="1">
      <alignment horizontal="center"/>
    </xf>
    <xf numFmtId="166" fontId="23" fillId="12" borderId="34" xfId="0" applyNumberFormat="1" applyFont="1" applyFill="1" applyBorder="1" applyAlignment="1">
      <alignment horizontal="center"/>
    </xf>
    <xf numFmtId="166" fontId="23" fillId="12" borderId="35" xfId="0" applyNumberFormat="1" applyFont="1" applyFill="1" applyBorder="1" applyAlignment="1">
      <alignment horizontal="center"/>
    </xf>
    <xf numFmtId="0" fontId="23" fillId="12" borderId="60" xfId="0" applyFont="1" applyFill="1" applyBorder="1" applyAlignment="1">
      <alignment horizontal="center"/>
    </xf>
    <xf numFmtId="0" fontId="23" fillId="12" borderId="35" xfId="0" applyFont="1" applyFill="1" applyBorder="1" applyAlignment="1">
      <alignment horizontal="center"/>
    </xf>
    <xf numFmtId="0" fontId="23" fillId="12" borderId="36" xfId="0" applyFont="1" applyFill="1" applyBorder="1" applyAlignment="1">
      <alignment horizontal="center"/>
    </xf>
    <xf numFmtId="0" fontId="23" fillId="12" borderId="37" xfId="0" applyFont="1" applyFill="1" applyBorder="1" applyAlignment="1">
      <alignment horizontal="center"/>
    </xf>
    <xf numFmtId="0" fontId="23" fillId="12" borderId="6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15" borderId="2" xfId="0" applyFont="1" applyFill="1" applyBorder="1" applyAlignment="1">
      <alignment horizontal="center"/>
    </xf>
    <xf numFmtId="0" fontId="23" fillId="15" borderId="7" xfId="0" applyFont="1" applyFill="1" applyBorder="1" applyAlignment="1">
      <alignment horizontal="center"/>
    </xf>
    <xf numFmtId="0" fontId="23" fillId="15" borderId="4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vertical="center" textRotation="90" wrapText="1"/>
    </xf>
    <xf numFmtId="0" fontId="23" fillId="15" borderId="3" xfId="0" applyFont="1" applyFill="1" applyBorder="1" applyAlignment="1">
      <alignment horizontal="center"/>
    </xf>
    <xf numFmtId="0" fontId="23" fillId="12" borderId="31" xfId="0" applyFont="1" applyFill="1" applyBorder="1" applyAlignment="1">
      <alignment horizontal="center"/>
    </xf>
    <xf numFmtId="0" fontId="23" fillId="12" borderId="32" xfId="0" applyFont="1" applyFill="1" applyBorder="1" applyAlignment="1">
      <alignment horizontal="center"/>
    </xf>
    <xf numFmtId="0" fontId="23" fillId="12" borderId="2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35" fillId="22" borderId="11" xfId="14" applyFont="1" applyFill="1" applyBorder="1" applyAlignment="1">
      <alignment horizontal="center"/>
    </xf>
    <xf numFmtId="0" fontId="35" fillId="22" borderId="15" xfId="14" applyFont="1" applyFill="1" applyBorder="1" applyAlignment="1">
      <alignment horizontal="center"/>
    </xf>
    <xf numFmtId="0" fontId="35" fillId="22" borderId="67" xfId="14" applyFont="1" applyFill="1" applyBorder="1" applyAlignment="1">
      <alignment horizontal="center"/>
    </xf>
    <xf numFmtId="0" fontId="8" fillId="20" borderId="59" xfId="14" applyFont="1" applyFill="1" applyBorder="1" applyAlignment="1">
      <alignment horizontal="center"/>
    </xf>
    <xf numFmtId="0" fontId="8" fillId="20" borderId="15" xfId="14" applyFont="1" applyFill="1" applyBorder="1" applyAlignment="1">
      <alignment horizontal="center"/>
    </xf>
    <xf numFmtId="0" fontId="35" fillId="22" borderId="8" xfId="14" applyFont="1" applyFill="1" applyBorder="1" applyAlignment="1">
      <alignment horizontal="center"/>
    </xf>
    <xf numFmtId="0" fontId="35" fillId="22" borderId="0" xfId="14" applyFont="1" applyFill="1" applyBorder="1" applyAlignment="1">
      <alignment horizontal="center"/>
    </xf>
    <xf numFmtId="0" fontId="35" fillId="22" borderId="58" xfId="14" applyFont="1" applyFill="1" applyBorder="1" applyAlignment="1">
      <alignment horizontal="center"/>
    </xf>
    <xf numFmtId="0" fontId="35" fillId="20" borderId="57" xfId="14" applyFont="1" applyFill="1" applyBorder="1" applyAlignment="1">
      <alignment horizontal="center"/>
    </xf>
    <xf numFmtId="0" fontId="35" fillId="20" borderId="0" xfId="14" applyFont="1" applyFill="1" applyBorder="1" applyAlignment="1">
      <alignment horizontal="center"/>
    </xf>
    <xf numFmtId="0" fontId="35" fillId="20" borderId="20" xfId="14" applyFont="1" applyFill="1" applyBorder="1" applyAlignment="1">
      <alignment horizontal="center"/>
    </xf>
    <xf numFmtId="0" fontId="36" fillId="20" borderId="57" xfId="14" applyFont="1" applyFill="1" applyBorder="1" applyAlignment="1">
      <alignment horizontal="center" vertical="center" wrapText="1"/>
    </xf>
    <xf numFmtId="0" fontId="36" fillId="20" borderId="0" xfId="14" applyFont="1" applyFill="1" applyBorder="1" applyAlignment="1">
      <alignment horizontal="center" vertical="center" wrapText="1"/>
    </xf>
    <xf numFmtId="0" fontId="8" fillId="22" borderId="8" xfId="14" applyFont="1" applyFill="1" applyBorder="1" applyAlignment="1">
      <alignment horizontal="right" vertical="center"/>
    </xf>
    <xf numFmtId="0" fontId="8" fillId="22" borderId="0" xfId="14" applyFont="1" applyFill="1" applyBorder="1" applyAlignment="1">
      <alignment horizontal="right" vertical="center"/>
    </xf>
    <xf numFmtId="0" fontId="8" fillId="22" borderId="58" xfId="14" applyFont="1" applyFill="1" applyBorder="1" applyAlignment="1">
      <alignment horizontal="right" vertical="center"/>
    </xf>
    <xf numFmtId="49" fontId="35" fillId="20" borderId="57" xfId="14" applyNumberFormat="1" applyFont="1" applyFill="1" applyBorder="1" applyAlignment="1">
      <alignment horizontal="center"/>
    </xf>
    <xf numFmtId="49" fontId="35" fillId="20" borderId="0" xfId="14" applyNumberFormat="1" applyFont="1" applyFill="1" applyBorder="1" applyAlignment="1">
      <alignment horizontal="center"/>
    </xf>
    <xf numFmtId="49" fontId="35" fillId="20" borderId="20" xfId="14" applyNumberFormat="1" applyFont="1" applyFill="1" applyBorder="1" applyAlignment="1">
      <alignment horizontal="center"/>
    </xf>
    <xf numFmtId="0" fontId="8" fillId="22" borderId="11" xfId="14" applyFont="1" applyFill="1" applyBorder="1" applyAlignment="1">
      <alignment horizontal="right" vertical="center"/>
    </xf>
    <xf numFmtId="0" fontId="8" fillId="22" borderId="15" xfId="14" applyFont="1" applyFill="1" applyBorder="1" applyAlignment="1">
      <alignment horizontal="right" vertical="center"/>
    </xf>
    <xf numFmtId="0" fontId="8" fillId="22" borderId="67" xfId="14" applyFont="1" applyFill="1" applyBorder="1" applyAlignment="1">
      <alignment horizontal="right" vertical="center"/>
    </xf>
    <xf numFmtId="0" fontId="14" fillId="22" borderId="4" xfId="14" applyFont="1" applyFill="1" applyBorder="1" applyAlignment="1">
      <alignment horizontal="right"/>
    </xf>
    <xf numFmtId="0" fontId="14" fillId="22" borderId="5" xfId="14" applyFont="1" applyFill="1" applyBorder="1" applyAlignment="1">
      <alignment horizontal="right"/>
    </xf>
    <xf numFmtId="0" fontId="14" fillId="22" borderId="66" xfId="14" applyFont="1" applyFill="1" applyBorder="1" applyAlignment="1">
      <alignment horizontal="right"/>
    </xf>
    <xf numFmtId="165" fontId="36" fillId="22" borderId="8" xfId="14" applyNumberFormat="1" applyFont="1" applyFill="1" applyBorder="1" applyAlignment="1">
      <alignment horizontal="right" vertical="center" wrapText="1"/>
    </xf>
    <xf numFmtId="165" fontId="36" fillId="22" borderId="0" xfId="14" applyNumberFormat="1" applyFont="1" applyFill="1" applyBorder="1" applyAlignment="1">
      <alignment horizontal="right" vertical="center" wrapText="1"/>
    </xf>
    <xf numFmtId="165" fontId="36" fillId="22" borderId="58" xfId="14" applyNumberFormat="1" applyFont="1" applyFill="1" applyBorder="1" applyAlignment="1">
      <alignment horizontal="right" vertical="center" wrapText="1"/>
    </xf>
    <xf numFmtId="0" fontId="36" fillId="22" borderId="8" xfId="14" applyFont="1" applyFill="1" applyBorder="1" applyAlignment="1">
      <alignment horizontal="right" vertical="center" wrapText="1"/>
    </xf>
    <xf numFmtId="0" fontId="36" fillId="22" borderId="0" xfId="14" applyFont="1" applyFill="1" applyBorder="1" applyAlignment="1">
      <alignment horizontal="right" vertical="center" wrapText="1"/>
    </xf>
    <xf numFmtId="0" fontId="36" fillId="22" borderId="58" xfId="14" applyFont="1" applyFill="1" applyBorder="1" applyAlignment="1">
      <alignment horizontal="right" vertical="center" wrapText="1"/>
    </xf>
    <xf numFmtId="0" fontId="32" fillId="22" borderId="2" xfId="14" applyFont="1" applyFill="1" applyBorder="1" applyAlignment="1">
      <alignment horizontal="center"/>
    </xf>
    <xf numFmtId="0" fontId="32" fillId="22" borderId="7" xfId="14" applyFont="1" applyFill="1" applyBorder="1" applyAlignment="1">
      <alignment horizontal="center"/>
    </xf>
    <xf numFmtId="0" fontId="32" fillId="22" borderId="3" xfId="14" applyFont="1" applyFill="1" applyBorder="1" applyAlignment="1">
      <alignment horizontal="center"/>
    </xf>
    <xf numFmtId="164" fontId="36" fillId="23" borderId="2" xfId="14" applyNumberFormat="1" applyFont="1" applyFill="1" applyBorder="1" applyAlignment="1">
      <alignment horizontal="center" vertical="center"/>
    </xf>
    <xf numFmtId="164" fontId="36" fillId="23" borderId="7" xfId="14" applyNumberFormat="1" applyFont="1" applyFill="1" applyBorder="1" applyAlignment="1">
      <alignment horizontal="center" vertical="center"/>
    </xf>
    <xf numFmtId="164" fontId="36" fillId="23" borderId="3" xfId="14" applyNumberFormat="1" applyFont="1" applyFill="1" applyBorder="1" applyAlignment="1">
      <alignment horizontal="center" vertical="center"/>
    </xf>
    <xf numFmtId="0" fontId="36" fillId="23" borderId="2" xfId="14" applyFont="1" applyFill="1" applyBorder="1" applyAlignment="1">
      <alignment horizontal="center" vertical="center" wrapText="1"/>
    </xf>
    <xf numFmtId="0" fontId="36" fillId="23" borderId="7" xfId="14" applyFont="1" applyFill="1" applyBorder="1" applyAlignment="1">
      <alignment horizontal="center" vertical="center" wrapText="1"/>
    </xf>
    <xf numFmtId="0" fontId="36" fillId="23" borderId="3" xfId="14" applyFont="1" applyFill="1" applyBorder="1" applyAlignment="1">
      <alignment horizontal="center" vertical="center" wrapText="1"/>
    </xf>
    <xf numFmtId="0" fontId="8" fillId="20" borderId="2" xfId="14" applyFont="1" applyFill="1" applyBorder="1" applyAlignment="1">
      <alignment horizontal="center" vertical="center" wrapText="1"/>
    </xf>
    <xf numFmtId="0" fontId="8" fillId="20" borderId="7" xfId="14" applyFont="1" applyFill="1" applyBorder="1" applyAlignment="1">
      <alignment horizontal="center" vertical="center" wrapText="1"/>
    </xf>
    <xf numFmtId="0" fontId="8" fillId="20" borderId="3" xfId="14" applyFont="1" applyFill="1" applyBorder="1" applyAlignment="1">
      <alignment horizontal="center" vertical="center" wrapText="1"/>
    </xf>
    <xf numFmtId="0" fontId="37" fillId="23" borderId="2" xfId="14" applyFont="1" applyFill="1" applyBorder="1" applyAlignment="1">
      <alignment horizontal="center" vertical="center" wrapText="1"/>
    </xf>
    <xf numFmtId="0" fontId="37" fillId="23" borderId="7" xfId="14" applyFont="1" applyFill="1" applyBorder="1" applyAlignment="1">
      <alignment horizontal="center" vertical="center" wrapText="1"/>
    </xf>
    <xf numFmtId="0" fontId="37" fillId="23" borderId="3" xfId="14" applyFont="1" applyFill="1" applyBorder="1" applyAlignment="1">
      <alignment horizontal="center" vertical="center" wrapText="1"/>
    </xf>
    <xf numFmtId="0" fontId="9" fillId="23" borderId="14" xfId="14" applyFont="1" applyFill="1" applyBorder="1" applyAlignment="1">
      <alignment horizontal="center" vertical="center"/>
    </xf>
    <xf numFmtId="0" fontId="9" fillId="22" borderId="14" xfId="14" applyFont="1" applyFill="1" applyBorder="1" applyAlignment="1">
      <alignment horizontal="center" vertical="center"/>
    </xf>
    <xf numFmtId="0" fontId="36" fillId="22" borderId="4" xfId="14" applyFont="1" applyFill="1" applyBorder="1" applyAlignment="1">
      <alignment horizontal="right" vertical="center" wrapText="1"/>
    </xf>
    <xf numFmtId="0" fontId="36" fillId="22" borderId="5" xfId="14" applyFont="1" applyFill="1" applyBorder="1" applyAlignment="1">
      <alignment horizontal="right" vertical="center" wrapText="1"/>
    </xf>
    <xf numFmtId="0" fontId="36" fillId="22" borderId="66" xfId="14" applyFont="1" applyFill="1" applyBorder="1" applyAlignment="1">
      <alignment horizontal="right" vertical="center" wrapText="1"/>
    </xf>
    <xf numFmtId="0" fontId="36" fillId="20" borderId="56" xfId="14" applyFont="1" applyFill="1" applyBorder="1" applyAlignment="1">
      <alignment horizontal="center" vertical="center" wrapText="1"/>
    </xf>
    <xf numFmtId="0" fontId="36" fillId="20" borderId="5" xfId="14" applyFont="1" applyFill="1" applyBorder="1" applyAlignment="1">
      <alignment horizontal="center" vertical="center" wrapText="1"/>
    </xf>
    <xf numFmtId="0" fontId="39" fillId="16" borderId="4" xfId="0" applyFont="1" applyFill="1" applyBorder="1" applyAlignment="1">
      <alignment horizontal="left" vertical="center"/>
    </xf>
    <xf numFmtId="0" fontId="39" fillId="16" borderId="5" xfId="0" applyFont="1" applyFill="1" applyBorder="1" applyAlignment="1">
      <alignment horizontal="left" vertical="center"/>
    </xf>
    <xf numFmtId="0" fontId="39" fillId="16" borderId="6" xfId="0" applyFont="1" applyFill="1" applyBorder="1" applyAlignment="1">
      <alignment horizontal="left" vertical="center"/>
    </xf>
    <xf numFmtId="0" fontId="39" fillId="16" borderId="11" xfId="0" applyFont="1" applyFill="1" applyBorder="1" applyAlignment="1">
      <alignment horizontal="left" vertical="center"/>
    </xf>
    <xf numFmtId="0" fontId="39" fillId="16" borderId="15" xfId="0" applyFont="1" applyFill="1" applyBorder="1" applyAlignment="1">
      <alignment horizontal="left" vertical="center"/>
    </xf>
    <xf numFmtId="0" fontId="39" fillId="16" borderId="13" xfId="0" applyFont="1" applyFill="1" applyBorder="1" applyAlignment="1">
      <alignment horizontal="left" vertical="center"/>
    </xf>
    <xf numFmtId="0" fontId="39" fillId="14" borderId="21" xfId="0" applyFont="1" applyFill="1" applyBorder="1" applyAlignment="1">
      <alignment horizontal="left" vertical="center"/>
    </xf>
    <xf numFmtId="0" fontId="39" fillId="14" borderId="72" xfId="0" applyFont="1" applyFill="1" applyBorder="1" applyAlignment="1">
      <alignment horizontal="left" vertical="center"/>
    </xf>
    <xf numFmtId="0" fontId="39" fillId="14" borderId="78" xfId="0" applyFont="1" applyFill="1" applyBorder="1" applyAlignment="1">
      <alignment horizontal="left" vertical="center"/>
    </xf>
    <xf numFmtId="0" fontId="39" fillId="14" borderId="19" xfId="0" applyFont="1" applyFill="1" applyBorder="1" applyAlignment="1">
      <alignment horizontal="left" vertical="center"/>
    </xf>
    <xf numFmtId="0" fontId="39" fillId="14" borderId="73" xfId="0" applyFont="1" applyFill="1" applyBorder="1" applyAlignment="1">
      <alignment horizontal="left" vertical="center"/>
    </xf>
    <xf numFmtId="0" fontId="39" fillId="14" borderId="79" xfId="0" applyFont="1" applyFill="1" applyBorder="1" applyAlignment="1">
      <alignment horizontal="left" vertical="center"/>
    </xf>
    <xf numFmtId="0" fontId="39" fillId="22" borderId="21" xfId="0" applyFont="1" applyFill="1" applyBorder="1" applyAlignment="1">
      <alignment horizontal="left" vertical="center"/>
    </xf>
    <xf numFmtId="0" fontId="39" fillId="22" borderId="72" xfId="0" applyFont="1" applyFill="1" applyBorder="1" applyAlignment="1">
      <alignment horizontal="left" vertical="center"/>
    </xf>
    <xf numFmtId="0" fontId="39" fillId="22" borderId="78" xfId="0" applyFont="1" applyFill="1" applyBorder="1" applyAlignment="1">
      <alignment horizontal="left" vertical="center"/>
    </xf>
    <xf numFmtId="0" fontId="39" fillId="22" borderId="19" xfId="0" applyFont="1" applyFill="1" applyBorder="1" applyAlignment="1">
      <alignment horizontal="left" vertical="center"/>
    </xf>
    <xf numFmtId="0" fontId="39" fillId="22" borderId="73" xfId="0" applyFont="1" applyFill="1" applyBorder="1" applyAlignment="1">
      <alignment horizontal="left" vertical="center"/>
    </xf>
    <xf numFmtId="0" fontId="39" fillId="22" borderId="79" xfId="0" applyFont="1" applyFill="1" applyBorder="1" applyAlignment="1">
      <alignment horizontal="left" vertical="center"/>
    </xf>
    <xf numFmtId="0" fontId="39" fillId="2" borderId="4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15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9" fillId="12" borderId="21" xfId="0" applyFont="1" applyFill="1" applyBorder="1" applyAlignment="1">
      <alignment horizontal="left" vertical="center"/>
    </xf>
    <xf numFmtId="0" fontId="39" fillId="12" borderId="72" xfId="0" applyFont="1" applyFill="1" applyBorder="1" applyAlignment="1">
      <alignment horizontal="left" vertical="center"/>
    </xf>
    <xf numFmtId="0" fontId="39" fillId="12" borderId="78" xfId="0" applyFont="1" applyFill="1" applyBorder="1" applyAlignment="1">
      <alignment horizontal="left" vertical="center"/>
    </xf>
    <xf numFmtId="0" fontId="39" fillId="12" borderId="19" xfId="0" applyFont="1" applyFill="1" applyBorder="1" applyAlignment="1">
      <alignment horizontal="left" vertical="center"/>
    </xf>
    <xf numFmtId="0" fontId="39" fillId="12" borderId="73" xfId="0" applyFont="1" applyFill="1" applyBorder="1" applyAlignment="1">
      <alignment horizontal="left" vertical="center"/>
    </xf>
    <xf numFmtId="0" fontId="39" fillId="12" borderId="79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9" fontId="23" fillId="23" borderId="2" xfId="15" applyFont="1" applyFill="1" applyBorder="1" applyAlignment="1">
      <alignment horizontal="center"/>
    </xf>
    <xf numFmtId="9" fontId="23" fillId="23" borderId="7" xfId="15" applyFont="1" applyFill="1" applyBorder="1" applyAlignment="1">
      <alignment horizontal="center"/>
    </xf>
    <xf numFmtId="9" fontId="23" fillId="23" borderId="3" xfId="15" applyFont="1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23" fillId="23" borderId="4" xfId="0" applyFont="1" applyFill="1" applyBorder="1" applyAlignment="1">
      <alignment horizontal="center" vertical="center" wrapText="1"/>
    </xf>
    <xf numFmtId="0" fontId="23" fillId="23" borderId="20" xfId="0" applyFont="1" applyFill="1" applyBorder="1" applyAlignment="1">
      <alignment horizontal="center" vertical="center" wrapText="1"/>
    </xf>
    <xf numFmtId="0" fontId="23" fillId="23" borderId="8" xfId="0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23" fillId="23" borderId="4" xfId="0" applyFont="1" applyFill="1" applyBorder="1" applyAlignment="1">
      <alignment horizontal="center" vertical="center" textRotation="90" wrapText="1"/>
    </xf>
    <xf numFmtId="0" fontId="23" fillId="23" borderId="8" xfId="0" applyFont="1" applyFill="1" applyBorder="1" applyAlignment="1">
      <alignment horizontal="center" vertical="center" textRotation="90" wrapText="1"/>
    </xf>
    <xf numFmtId="0" fontId="23" fillId="23" borderId="22" xfId="0" applyFont="1" applyFill="1" applyBorder="1" applyAlignment="1">
      <alignment horizontal="center" vertical="center"/>
    </xf>
    <xf numFmtId="0" fontId="23" fillId="23" borderId="23" xfId="0" applyFont="1" applyFill="1" applyBorder="1" applyAlignment="1">
      <alignment horizontal="center" vertical="center"/>
    </xf>
    <xf numFmtId="0" fontId="23" fillId="23" borderId="60" xfId="0" applyFont="1" applyFill="1" applyBorder="1" applyAlignment="1">
      <alignment horizontal="center"/>
    </xf>
    <xf numFmtId="0" fontId="23" fillId="23" borderId="35" xfId="0" applyFont="1" applyFill="1" applyBorder="1" applyAlignment="1">
      <alignment horizontal="center"/>
    </xf>
    <xf numFmtId="0" fontId="23" fillId="24" borderId="60" xfId="0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0" fontId="23" fillId="23" borderId="61" xfId="0" applyFont="1" applyFill="1" applyBorder="1" applyAlignment="1">
      <alignment horizontal="center"/>
    </xf>
    <xf numFmtId="0" fontId="23" fillId="23" borderId="37" xfId="0" applyFont="1" applyFill="1" applyBorder="1" applyAlignment="1">
      <alignment horizontal="center"/>
    </xf>
    <xf numFmtId="0" fontId="23" fillId="23" borderId="9" xfId="0" applyFont="1" applyFill="1" applyBorder="1" applyAlignment="1">
      <alignment horizontal="center" vertical="center" wrapText="1"/>
    </xf>
    <xf numFmtId="0" fontId="23" fillId="23" borderId="10" xfId="0" applyFont="1" applyFill="1" applyBorder="1" applyAlignment="1">
      <alignment horizontal="center" vertical="center"/>
    </xf>
    <xf numFmtId="0" fontId="23" fillId="23" borderId="12" xfId="0" applyFont="1" applyFill="1" applyBorder="1" applyAlignment="1">
      <alignment horizontal="center" vertical="center"/>
    </xf>
    <xf numFmtId="0" fontId="8" fillId="22" borderId="2" xfId="14" applyFont="1" applyFill="1" applyBorder="1" applyAlignment="1">
      <alignment horizontal="center"/>
    </xf>
    <xf numFmtId="0" fontId="8" fillId="22" borderId="7" xfId="14" applyFont="1" applyFill="1" applyBorder="1" applyAlignment="1">
      <alignment horizontal="center"/>
    </xf>
    <xf numFmtId="0" fontId="8" fillId="22" borderId="3" xfId="14" applyFont="1" applyFill="1" applyBorder="1" applyAlignment="1">
      <alignment horizontal="center"/>
    </xf>
    <xf numFmtId="0" fontId="23" fillId="22" borderId="2" xfId="0" applyFont="1" applyFill="1" applyBorder="1" applyAlignment="1">
      <alignment horizontal="center"/>
    </xf>
    <xf numFmtId="0" fontId="23" fillId="22" borderId="7" xfId="0" applyFont="1" applyFill="1" applyBorder="1" applyAlignment="1">
      <alignment horizontal="center"/>
    </xf>
    <xf numFmtId="0" fontId="32" fillId="22" borderId="2" xfId="0" applyFont="1" applyFill="1" applyBorder="1" applyAlignment="1">
      <alignment horizontal="center" vertical="center"/>
    </xf>
    <xf numFmtId="0" fontId="32" fillId="22" borderId="7" xfId="0" applyFont="1" applyFill="1" applyBorder="1" applyAlignment="1">
      <alignment horizontal="center" vertical="center"/>
    </xf>
    <xf numFmtId="0" fontId="32" fillId="22" borderId="3" xfId="0" applyFont="1" applyFill="1" applyBorder="1" applyAlignment="1">
      <alignment horizontal="center" vertical="center"/>
    </xf>
    <xf numFmtId="0" fontId="21" fillId="5" borderId="2" xfId="16" applyFont="1" applyFill="1" applyBorder="1" applyAlignment="1" applyProtection="1">
      <alignment horizontal="center" vertical="center"/>
    </xf>
    <xf numFmtId="0" fontId="21" fillId="5" borderId="7" xfId="16" applyFont="1" applyFill="1" applyBorder="1" applyAlignment="1" applyProtection="1">
      <alignment horizontal="center" vertical="center"/>
    </xf>
    <xf numFmtId="0" fontId="21" fillId="5" borderId="3" xfId="16" applyFont="1" applyFill="1" applyBorder="1" applyAlignment="1" applyProtection="1">
      <alignment horizontal="center" vertical="center"/>
    </xf>
    <xf numFmtId="0" fontId="23" fillId="22" borderId="4" xfId="0" applyFont="1" applyFill="1" applyBorder="1" applyAlignment="1">
      <alignment horizontal="center"/>
    </xf>
    <xf numFmtId="0" fontId="23" fillId="24" borderId="84" xfId="0" applyFont="1" applyFill="1" applyBorder="1" applyAlignment="1">
      <alignment horizontal="center"/>
    </xf>
    <xf numFmtId="0" fontId="23" fillId="24" borderId="85" xfId="0" applyFont="1" applyFill="1" applyBorder="1" applyAlignment="1">
      <alignment horizontal="center"/>
    </xf>
    <xf numFmtId="0" fontId="7" fillId="17" borderId="47" xfId="1" applyFill="1" applyBorder="1" applyAlignment="1">
      <alignment horizontal="center"/>
    </xf>
    <xf numFmtId="0" fontId="7" fillId="17" borderId="41" xfId="1" applyFill="1" applyBorder="1" applyAlignment="1">
      <alignment horizontal="center"/>
    </xf>
    <xf numFmtId="0" fontId="7" fillId="20" borderId="47" xfId="1" applyFill="1" applyBorder="1" applyAlignment="1">
      <alignment horizontal="center"/>
    </xf>
    <xf numFmtId="0" fontId="7" fillId="20" borderId="41" xfId="1" applyFill="1" applyBorder="1" applyAlignment="1">
      <alignment horizontal="center"/>
    </xf>
    <xf numFmtId="0" fontId="8" fillId="20" borderId="9" xfId="1" applyFont="1" applyFill="1" applyBorder="1" applyAlignment="1">
      <alignment horizontal="center" vertical="center" wrapText="1"/>
    </xf>
    <xf numFmtId="0" fontId="8" fillId="20" borderId="10" xfId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center" vertical="center"/>
    </xf>
    <xf numFmtId="164" fontId="6" fillId="3" borderId="11" xfId="1" applyNumberFormat="1" applyFont="1" applyFill="1" applyBorder="1" applyAlignment="1">
      <alignment horizontal="center" vertical="center"/>
    </xf>
    <xf numFmtId="164" fontId="6" fillId="3" borderId="13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/>
    </xf>
    <xf numFmtId="0" fontId="8" fillId="3" borderId="7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26" fillId="3" borderId="8" xfId="1" applyFont="1" applyFill="1" applyBorder="1" applyAlignment="1">
      <alignment horizontal="center"/>
    </xf>
    <xf numFmtId="0" fontId="26" fillId="3" borderId="20" xfId="1" applyFont="1" applyFill="1" applyBorder="1" applyAlignment="1">
      <alignment horizontal="center"/>
    </xf>
    <xf numFmtId="0" fontId="7" fillId="3" borderId="47" xfId="1" applyFill="1" applyBorder="1" applyAlignment="1">
      <alignment horizontal="center"/>
    </xf>
    <xf numFmtId="0" fontId="7" fillId="3" borderId="41" xfId="1" applyFill="1" applyBorder="1" applyAlignment="1">
      <alignment horizontal="center"/>
    </xf>
    <xf numFmtId="0" fontId="24" fillId="3" borderId="4" xfId="1" applyFont="1" applyFill="1" applyBorder="1" applyAlignment="1">
      <alignment horizontal="center" vertical="center" wrapText="1"/>
    </xf>
    <xf numFmtId="0" fontId="24" fillId="3" borderId="6" xfId="1" applyFont="1" applyFill="1" applyBorder="1" applyAlignment="1">
      <alignment horizontal="center" vertical="center" wrapText="1"/>
    </xf>
    <xf numFmtId="165" fontId="24" fillId="3" borderId="11" xfId="1" applyNumberFormat="1" applyFont="1" applyFill="1" applyBorder="1" applyAlignment="1">
      <alignment horizontal="center" vertical="center" wrapText="1"/>
    </xf>
    <xf numFmtId="165" fontId="24" fillId="3" borderId="13" xfId="1" applyNumberFormat="1" applyFont="1" applyFill="1" applyBorder="1" applyAlignment="1">
      <alignment horizontal="center" vertical="center" wrapText="1"/>
    </xf>
    <xf numFmtId="0" fontId="24" fillId="3" borderId="4" xfId="1" applyFont="1" applyFill="1" applyBorder="1" applyAlignment="1">
      <alignment horizontal="center" wrapText="1"/>
    </xf>
    <xf numFmtId="0" fontId="24" fillId="3" borderId="6" xfId="1" applyFont="1" applyFill="1" applyBorder="1" applyAlignment="1">
      <alignment horizont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7" fillId="3" borderId="5" xfId="1" applyFill="1" applyBorder="1" applyAlignment="1">
      <alignment horizontal="center"/>
    </xf>
    <xf numFmtId="0" fontId="7" fillId="3" borderId="6" xfId="1" applyFill="1" applyBorder="1" applyAlignment="1">
      <alignment horizontal="center"/>
    </xf>
    <xf numFmtId="0" fontId="7" fillId="3" borderId="0" xfId="1" applyFill="1" applyBorder="1" applyAlignment="1">
      <alignment horizontal="center"/>
    </xf>
    <xf numFmtId="0" fontId="7" fillId="3" borderId="20" xfId="1" applyFill="1" applyBorder="1" applyAlignment="1">
      <alignment horizontal="center"/>
    </xf>
    <xf numFmtId="0" fontId="7" fillId="3" borderId="15" xfId="1" applyFill="1" applyBorder="1" applyAlignment="1">
      <alignment horizontal="center"/>
    </xf>
    <xf numFmtId="0" fontId="7" fillId="3" borderId="13" xfId="1" applyFill="1" applyBorder="1" applyAlignment="1">
      <alignment horizontal="center"/>
    </xf>
    <xf numFmtId="0" fontId="7" fillId="3" borderId="8" xfId="1" applyFill="1" applyBorder="1" applyAlignment="1">
      <alignment horizontal="center"/>
    </xf>
    <xf numFmtId="0" fontId="7" fillId="3" borderId="11" xfId="1" applyFill="1" applyBorder="1" applyAlignment="1">
      <alignment horizontal="center"/>
    </xf>
    <xf numFmtId="0" fontId="23" fillId="10" borderId="4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/>
    </xf>
    <xf numFmtId="0" fontId="23" fillId="10" borderId="6" xfId="0" applyFont="1" applyFill="1" applyBorder="1" applyAlignment="1">
      <alignment horizontal="center" vertical="center"/>
    </xf>
    <xf numFmtId="0" fontId="30" fillId="13" borderId="2" xfId="0" applyFont="1" applyFill="1" applyBorder="1" applyAlignment="1">
      <alignment horizontal="center" vertical="center"/>
    </xf>
    <xf numFmtId="0" fontId="30" fillId="13" borderId="7" xfId="0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32" fillId="10" borderId="4" xfId="0" applyFont="1" applyFill="1" applyBorder="1" applyAlignment="1">
      <alignment horizontal="center" vertical="center"/>
    </xf>
    <xf numFmtId="0" fontId="32" fillId="10" borderId="5" xfId="0" applyFont="1" applyFill="1" applyBorder="1" applyAlignment="1">
      <alignment horizontal="center" vertical="center"/>
    </xf>
    <xf numFmtId="0" fontId="32" fillId="10" borderId="6" xfId="0" applyFont="1" applyFill="1" applyBorder="1" applyAlignment="1">
      <alignment horizontal="center" vertical="center"/>
    </xf>
    <xf numFmtId="0" fontId="35" fillId="26" borderId="47" xfId="14" applyFont="1" applyFill="1" applyBorder="1" applyAlignment="1">
      <alignment horizontal="center"/>
    </xf>
    <xf numFmtId="164" fontId="35" fillId="15" borderId="38" xfId="14" applyNumberFormat="1" applyFont="1" applyFill="1" applyBorder="1"/>
    <xf numFmtId="0" fontId="40" fillId="15" borderId="22" xfId="14" applyFont="1" applyFill="1" applyBorder="1"/>
    <xf numFmtId="0" fontId="40" fillId="15" borderId="21" xfId="14" applyFont="1" applyFill="1" applyBorder="1"/>
    <xf numFmtId="0" fontId="35" fillId="26" borderId="41" xfId="14" applyFont="1" applyFill="1" applyBorder="1" applyAlignment="1">
      <alignment horizontal="center"/>
    </xf>
    <xf numFmtId="164" fontId="35" fillId="26" borderId="40" xfId="14" applyNumberFormat="1" applyFont="1" applyFill="1" applyBorder="1"/>
    <xf numFmtId="0" fontId="40" fillId="26" borderId="23" xfId="14" applyFont="1" applyFill="1" applyBorder="1"/>
    <xf numFmtId="0" fontId="40" fillId="26" borderId="53" xfId="14" applyFont="1" applyFill="1" applyBorder="1"/>
    <xf numFmtId="0" fontId="8" fillId="20" borderId="12" xfId="14" applyFont="1" applyFill="1" applyBorder="1" applyAlignment="1">
      <alignment vertical="center" wrapText="1"/>
    </xf>
    <xf numFmtId="164" fontId="35" fillId="20" borderId="38" xfId="14" applyNumberFormat="1" applyFont="1" applyFill="1" applyBorder="1"/>
    <xf numFmtId="0" fontId="40" fillId="20" borderId="22" xfId="14" applyFont="1" applyFill="1" applyBorder="1"/>
    <xf numFmtId="0" fontId="36" fillId="20" borderId="21" xfId="14" applyFont="1" applyFill="1" applyBorder="1" applyAlignment="1">
      <alignment horizontal="right"/>
    </xf>
    <xf numFmtId="0" fontId="36" fillId="20" borderId="22" xfId="14" applyFont="1" applyFill="1" applyBorder="1" applyAlignment="1">
      <alignment horizontal="right"/>
    </xf>
    <xf numFmtId="0" fontId="40" fillId="15" borderId="22" xfId="14" applyFont="1" applyFill="1" applyBorder="1" applyAlignment="1">
      <alignment horizontal="right"/>
    </xf>
    <xf numFmtId="0" fontId="36" fillId="20" borderId="21" xfId="14" applyFont="1" applyFill="1" applyBorder="1" applyAlignment="1">
      <alignment horizontal="left"/>
    </xf>
    <xf numFmtId="0" fontId="36" fillId="20" borderId="22" xfId="14" applyFont="1" applyFill="1" applyBorder="1"/>
    <xf numFmtId="0" fontId="36" fillId="20" borderId="22" xfId="14" applyFont="1" applyFill="1" applyBorder="1" applyAlignment="1"/>
    <xf numFmtId="0" fontId="36" fillId="20" borderId="9" xfId="14" applyFont="1" applyFill="1" applyBorder="1" applyAlignment="1">
      <alignment horizontal="right" vertical="center"/>
    </xf>
    <xf numFmtId="0" fontId="8" fillId="20" borderId="9" xfId="14" applyFont="1" applyFill="1" applyBorder="1" applyAlignment="1">
      <alignment horizontal="right" vertical="center" wrapText="1"/>
    </xf>
    <xf numFmtId="164" fontId="35" fillId="27" borderId="38" xfId="14" applyNumberFormat="1" applyFont="1" applyFill="1" applyBorder="1"/>
    <xf numFmtId="0" fontId="40" fillId="27" borderId="22" xfId="14" applyFont="1" applyFill="1" applyBorder="1"/>
    <xf numFmtId="0" fontId="36" fillId="27" borderId="21" xfId="14" applyFont="1" applyFill="1" applyBorder="1"/>
    <xf numFmtId="0" fontId="36" fillId="27" borderId="22" xfId="14" applyFont="1" applyFill="1" applyBorder="1"/>
    <xf numFmtId="164" fontId="35" fillId="27" borderId="40" xfId="14" applyNumberFormat="1" applyFont="1" applyFill="1" applyBorder="1"/>
    <xf numFmtId="0" fontId="40" fillId="27" borderId="23" xfId="14" applyFont="1" applyFill="1" applyBorder="1"/>
    <xf numFmtId="0" fontId="36" fillId="27" borderId="53" xfId="14" applyFont="1" applyFill="1" applyBorder="1"/>
    <xf numFmtId="0" fontId="36" fillId="27" borderId="23" xfId="14" applyFont="1" applyFill="1" applyBorder="1"/>
    <xf numFmtId="49" fontId="35" fillId="26" borderId="57" xfId="14" applyNumberFormat="1" applyFont="1" applyFill="1" applyBorder="1" applyAlignment="1">
      <alignment horizontal="right"/>
    </xf>
  </cellXfs>
  <cellStyles count="17">
    <cellStyle name="Hyperlink" xfId="13" builtinId="8"/>
    <cellStyle name="Hyperlink 2" xfId="4"/>
    <cellStyle name="Hyperlink 4" xfId="16"/>
    <cellStyle name="Normal" xfId="0" builtinId="0"/>
    <cellStyle name="Normal 2" xfId="1"/>
    <cellStyle name="Normal 2 2" xfId="7"/>
    <cellStyle name="Normal 2 3" xfId="14"/>
    <cellStyle name="Normal 3" xfId="2"/>
    <cellStyle name="Normal 3 2" xfId="8"/>
    <cellStyle name="Normal 4" xfId="3"/>
    <cellStyle name="Normal 4 2" xfId="9"/>
    <cellStyle name="Normal 5" xfId="5"/>
    <cellStyle name="Normal 5 2" xfId="10"/>
    <cellStyle name="Normal 6" xfId="6"/>
    <cellStyle name="Normal 6 2" xfId="11"/>
    <cellStyle name="Normal 7" xfId="12"/>
    <cellStyle name="Percent" xfId="15" builtinId="5"/>
  </cellStyles>
  <dxfs count="0"/>
  <tableStyles count="0" defaultTableStyle="TableStyleMedium9" defaultPivotStyle="PivotStyleLight16"/>
  <colors>
    <mruColors>
      <color rgb="FF00FF00"/>
      <color rgb="FFFFFFCC"/>
      <color rgb="FF0000FF"/>
      <color rgb="FFCCFFCC"/>
      <color rgb="FFA50021"/>
      <color rgb="FFCC66BD"/>
      <color rgb="FF996600"/>
      <color rgb="FF0066FF"/>
      <color rgb="FFCCCC0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16</xdr:row>
      <xdr:rowOff>190500</xdr:rowOff>
    </xdr:from>
    <xdr:to>
      <xdr:col>8</xdr:col>
      <xdr:colOff>276225</xdr:colOff>
      <xdr:row>22</xdr:row>
      <xdr:rowOff>19050</xdr:rowOff>
    </xdr:to>
    <xdr:sp macro="" textlink="">
      <xdr:nvSpPr>
        <xdr:cNvPr id="2" name="Line Callout 2 1"/>
        <xdr:cNvSpPr/>
      </xdr:nvSpPr>
      <xdr:spPr>
        <a:xfrm>
          <a:off x="4819650" y="3600450"/>
          <a:ext cx="1628775" cy="10287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64908"/>
            <a:gd name="adj6" fmla="val -801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lang="en-US" sz="1400" b="1">
              <a:solidFill>
                <a:schemeClr val="bg2"/>
              </a:solidFill>
            </a:rPr>
            <a:t>Enter </a:t>
          </a:r>
          <a:r>
            <a:rPr lang="en-US" sz="1400" b="1" u="sng">
              <a:solidFill>
                <a:schemeClr val="bg2"/>
              </a:solidFill>
            </a:rPr>
            <a:t>YOUR</a:t>
          </a:r>
          <a:r>
            <a:rPr lang="en-US" sz="1400" b="1">
              <a:solidFill>
                <a:schemeClr val="bg2"/>
              </a:solidFill>
            </a:rPr>
            <a:t> grades </a:t>
          </a:r>
          <a:r>
            <a:rPr lang="en-US" sz="1400" b="1" baseline="0">
              <a:solidFill>
                <a:schemeClr val="bg2"/>
              </a:solidFill>
            </a:rPr>
            <a:t>in the YELLOW</a:t>
          </a:r>
        </a:p>
        <a:p>
          <a:pPr algn="ctr">
            <a:lnSpc>
              <a:spcPts val="1300"/>
            </a:lnSpc>
          </a:pPr>
          <a:r>
            <a:rPr lang="en-US" sz="1400" b="1" baseline="0">
              <a:solidFill>
                <a:schemeClr val="bg2"/>
              </a:solidFill>
            </a:rPr>
            <a:t>highlighted cells</a:t>
          </a:r>
          <a:endParaRPr lang="en-US" sz="1400" b="1">
            <a:solidFill>
              <a:schemeClr val="bg2"/>
            </a:solidFill>
          </a:endParaRPr>
        </a:p>
      </xdr:txBody>
    </xdr:sp>
    <xdr:clientData/>
  </xdr:twoCellAnchor>
  <xdr:twoCellAnchor>
    <xdr:from>
      <xdr:col>5</xdr:col>
      <xdr:colOff>676275</xdr:colOff>
      <xdr:row>7</xdr:row>
      <xdr:rowOff>57150</xdr:rowOff>
    </xdr:from>
    <xdr:to>
      <xdr:col>8</xdr:col>
      <xdr:colOff>314325</xdr:colOff>
      <xdr:row>14</xdr:row>
      <xdr:rowOff>171450</xdr:rowOff>
    </xdr:to>
    <xdr:sp macro="" textlink="">
      <xdr:nvSpPr>
        <xdr:cNvPr id="3" name="Line Callout 2 2"/>
        <xdr:cNvSpPr/>
      </xdr:nvSpPr>
      <xdr:spPr>
        <a:xfrm>
          <a:off x="4791075" y="1657350"/>
          <a:ext cx="1695450" cy="15240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51346"/>
            <a:gd name="adj6" fmla="val -373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solidFill>
                <a:schemeClr val="bg2"/>
              </a:solidFill>
            </a:rPr>
            <a:t>Enter </a:t>
          </a:r>
          <a:r>
            <a:rPr lang="en-US" sz="1400" b="1" u="sng">
              <a:solidFill>
                <a:schemeClr val="bg2"/>
              </a:solidFill>
            </a:rPr>
            <a:t>YOUR</a:t>
          </a:r>
          <a:r>
            <a:rPr lang="en-US" sz="1400" b="1">
              <a:solidFill>
                <a:schemeClr val="bg2"/>
              </a:solidFill>
            </a:rPr>
            <a:t> averages</a:t>
          </a:r>
          <a:r>
            <a:rPr lang="en-US" sz="1400" b="1" baseline="0">
              <a:solidFill>
                <a:schemeClr val="bg2"/>
              </a:solidFill>
            </a:rPr>
            <a:t> in the ORANGE highlighted cell </a:t>
          </a:r>
          <a:r>
            <a:rPr lang="en-US" sz="1100" b="1" baseline="0">
              <a:solidFill>
                <a:schemeClr val="bg2"/>
              </a:solidFill>
            </a:rPr>
            <a:t>(if there are more than one DB in your semester)</a:t>
          </a:r>
          <a:endParaRPr lang="en-US" sz="1100" b="1">
            <a:solidFill>
              <a:schemeClr val="bg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/>
  </sheetViews>
  <sheetFormatPr defaultRowHeight="28.8" x14ac:dyDescent="0.55000000000000004"/>
  <cols>
    <col min="1" max="1" width="9" style="1"/>
    <col min="2" max="2" width="97.59765625" style="11" customWidth="1"/>
    <col min="3" max="3" width="9" style="1"/>
  </cols>
  <sheetData>
    <row r="1" spans="1:3" ht="29.4" thickBot="1" x14ac:dyDescent="0.6">
      <c r="A1" s="2"/>
      <c r="B1" s="3"/>
      <c r="C1" s="4"/>
    </row>
    <row r="2" spans="1:3" x14ac:dyDescent="0.55000000000000004">
      <c r="A2" s="5"/>
      <c r="B2" s="12" t="s">
        <v>31</v>
      </c>
      <c r="C2" s="6"/>
    </row>
    <row r="3" spans="1:3" ht="29.4" thickBot="1" x14ac:dyDescent="0.6">
      <c r="A3" s="5"/>
      <c r="B3" s="13" t="s">
        <v>142</v>
      </c>
      <c r="C3" s="6"/>
    </row>
    <row r="4" spans="1:3" ht="29.4" thickBot="1" x14ac:dyDescent="0.6">
      <c r="A4" s="5"/>
      <c r="B4" s="7"/>
      <c r="C4" s="6"/>
    </row>
    <row r="5" spans="1:3" ht="115.8" thickBot="1" x14ac:dyDescent="0.35">
      <c r="A5" s="5"/>
      <c r="B5" s="14" t="s">
        <v>35</v>
      </c>
      <c r="C5" s="6"/>
    </row>
    <row r="6" spans="1:3" ht="29.4" thickBot="1" x14ac:dyDescent="0.6">
      <c r="A6" s="5"/>
      <c r="B6" s="7"/>
      <c r="C6" s="6"/>
    </row>
    <row r="7" spans="1:3" x14ac:dyDescent="0.55000000000000004">
      <c r="A7" s="5"/>
      <c r="B7" s="15"/>
      <c r="C7" s="6"/>
    </row>
    <row r="8" spans="1:3" x14ac:dyDescent="0.55000000000000004">
      <c r="A8" s="5"/>
      <c r="B8" s="18" t="s">
        <v>225</v>
      </c>
      <c r="C8" s="6"/>
    </row>
    <row r="9" spans="1:3" x14ac:dyDescent="0.55000000000000004">
      <c r="A9" s="5"/>
      <c r="B9" s="18" t="s">
        <v>32</v>
      </c>
      <c r="C9" s="6"/>
    </row>
    <row r="10" spans="1:3" x14ac:dyDescent="0.55000000000000004">
      <c r="A10" s="5"/>
      <c r="B10" s="16"/>
      <c r="C10" s="6"/>
    </row>
    <row r="11" spans="1:3" s="1" customFormat="1" x14ac:dyDescent="0.55000000000000004">
      <c r="A11" s="5"/>
      <c r="B11" s="18" t="s">
        <v>224</v>
      </c>
      <c r="C11" s="6"/>
    </row>
    <row r="12" spans="1:3" s="1" customFormat="1" x14ac:dyDescent="0.55000000000000004">
      <c r="A12" s="5"/>
      <c r="B12" s="18" t="s">
        <v>223</v>
      </c>
      <c r="C12" s="6"/>
    </row>
    <row r="13" spans="1:3" s="1" customFormat="1" x14ac:dyDescent="0.55000000000000004">
      <c r="A13" s="5"/>
      <c r="B13" s="18"/>
      <c r="C13" s="6"/>
    </row>
    <row r="14" spans="1:3" s="1" customFormat="1" x14ac:dyDescent="0.55000000000000004">
      <c r="A14" s="5"/>
      <c r="B14" s="18" t="s">
        <v>226</v>
      </c>
      <c r="C14" s="6"/>
    </row>
    <row r="15" spans="1:3" s="1" customFormat="1" x14ac:dyDescent="0.55000000000000004">
      <c r="A15" s="5"/>
      <c r="B15" s="18" t="s">
        <v>141</v>
      </c>
      <c r="C15" s="6"/>
    </row>
    <row r="16" spans="1:3" s="1" customFormat="1" x14ac:dyDescent="0.55000000000000004">
      <c r="A16" s="5"/>
      <c r="B16" s="18"/>
      <c r="C16" s="6"/>
    </row>
    <row r="17" spans="1:3" x14ac:dyDescent="0.55000000000000004">
      <c r="A17" s="5"/>
      <c r="B17" s="18" t="s">
        <v>227</v>
      </c>
      <c r="C17" s="6"/>
    </row>
    <row r="18" spans="1:3" x14ac:dyDescent="0.55000000000000004">
      <c r="A18" s="5"/>
      <c r="B18" s="18" t="s">
        <v>33</v>
      </c>
      <c r="C18" s="6"/>
    </row>
    <row r="19" spans="1:3" ht="29.4" thickBot="1" x14ac:dyDescent="0.6">
      <c r="A19" s="5"/>
      <c r="B19" s="17"/>
      <c r="C19" s="6"/>
    </row>
    <row r="20" spans="1:3" ht="29.4" thickBot="1" x14ac:dyDescent="0.6">
      <c r="A20" s="8"/>
      <c r="B20" s="9"/>
      <c r="C20" s="10"/>
    </row>
  </sheetData>
  <hyperlinks>
    <hyperlink ref="B8" location="'2201_sched'!A1" display="MINF 2201: Course Schedule"/>
    <hyperlink ref="B9" location="'2201_GradeSched'!A1" display="MINF 2201: Grade Calculation"/>
    <hyperlink ref="B18" location="'3650_GradeCalc'!A1" display="MINF 3650: Grade Calculation"/>
    <hyperlink ref="B17" location="'3650_sched'!A1" display="MINF 3650: Course Schedule"/>
    <hyperlink ref="B14" location="ECON_sched!A1" display="MINF 2201: Course Schedule"/>
    <hyperlink ref="B15" location="ECON_GradeCalc!A1" display="MINF 2201: Grade Calculation"/>
    <hyperlink ref="B11" location="MGMT3500_sched!A1" display="MGMT 3500: Course Schedule"/>
    <hyperlink ref="B12" location="MGMT3500_grade!A1" display="MGMT 3500: Grade Calculation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="85" zoomScaleNormal="85" workbookViewId="0">
      <selection activeCell="A5" sqref="A5:A6"/>
    </sheetView>
  </sheetViews>
  <sheetFormatPr defaultColWidth="9" defaultRowHeight="16.5" customHeight="1" x14ac:dyDescent="0.3"/>
  <cols>
    <col min="1" max="1" width="6" style="171" bestFit="1" customWidth="1"/>
    <col min="2" max="2" width="11.19921875" style="184" customWidth="1"/>
    <col min="3" max="3" width="10.69921875" style="184" customWidth="1"/>
    <col min="4" max="4" width="58" style="171" customWidth="1"/>
    <col min="5" max="5" width="51.59765625" style="171" customWidth="1"/>
    <col min="6" max="6" width="51.09765625" style="171" bestFit="1" customWidth="1"/>
    <col min="7" max="7" width="2" style="171" customWidth="1"/>
    <col min="8" max="8" width="20.09765625" style="171" customWidth="1"/>
    <col min="9" max="9" width="7.8984375" style="171" customWidth="1"/>
    <col min="10" max="16384" width="9" style="171"/>
  </cols>
  <sheetData>
    <row r="1" spans="1:9" ht="18.600000000000001" thickBot="1" x14ac:dyDescent="0.4">
      <c r="A1" s="337" t="s">
        <v>350</v>
      </c>
      <c r="B1" s="338"/>
      <c r="C1" s="338"/>
      <c r="D1" s="338"/>
      <c r="E1" s="338"/>
      <c r="F1" s="339"/>
    </row>
    <row r="2" spans="1:9" ht="37.5" customHeight="1" thickBot="1" x14ac:dyDescent="0.35">
      <c r="A2" s="340" t="s">
        <v>14</v>
      </c>
      <c r="B2" s="341"/>
      <c r="C2" s="342"/>
      <c r="D2" s="343" t="s">
        <v>210</v>
      </c>
      <c r="E2" s="344"/>
      <c r="F2" s="345"/>
      <c r="H2" s="352" t="s">
        <v>34</v>
      </c>
      <c r="I2" s="353"/>
    </row>
    <row r="3" spans="1:9" ht="47.25" customHeight="1" thickBot="1" x14ac:dyDescent="0.35">
      <c r="A3" s="346" t="s">
        <v>10</v>
      </c>
      <c r="B3" s="347"/>
      <c r="C3" s="348"/>
      <c r="D3" s="349" t="s">
        <v>351</v>
      </c>
      <c r="E3" s="350"/>
      <c r="F3" s="351"/>
    </row>
    <row r="4" spans="1:9" s="172" customFormat="1" ht="31.8" thickBot="1" x14ac:dyDescent="0.3">
      <c r="A4" s="300" t="s">
        <v>0</v>
      </c>
      <c r="B4" s="301" t="s">
        <v>352</v>
      </c>
      <c r="C4" s="301" t="s">
        <v>171</v>
      </c>
      <c r="D4" s="302" t="s">
        <v>12</v>
      </c>
      <c r="E4" s="302" t="s">
        <v>353</v>
      </c>
      <c r="F4" s="302" t="s">
        <v>354</v>
      </c>
      <c r="H4" s="173" t="s">
        <v>21</v>
      </c>
      <c r="I4" s="174" t="s">
        <v>30</v>
      </c>
    </row>
    <row r="5" spans="1:9" ht="22.5" customHeight="1" thickBot="1" x14ac:dyDescent="0.35">
      <c r="A5" s="571" t="s">
        <v>1</v>
      </c>
      <c r="B5" s="572"/>
      <c r="C5" s="573"/>
      <c r="D5" s="574"/>
      <c r="E5" s="573"/>
      <c r="F5" s="573"/>
      <c r="H5" s="175" t="s">
        <v>189</v>
      </c>
      <c r="I5" s="176" t="s">
        <v>25</v>
      </c>
    </row>
    <row r="6" spans="1:9" ht="22.5" customHeight="1" thickBot="1" x14ac:dyDescent="0.35">
      <c r="A6" s="575"/>
      <c r="B6" s="576">
        <v>43328</v>
      </c>
      <c r="C6" s="577"/>
      <c r="D6" s="578" t="s">
        <v>355</v>
      </c>
      <c r="E6" s="577"/>
      <c r="F6" s="578"/>
      <c r="H6" s="175" t="s">
        <v>190</v>
      </c>
      <c r="I6" s="176" t="s">
        <v>26</v>
      </c>
    </row>
    <row r="7" spans="1:9" ht="16.5" customHeight="1" thickBot="1" x14ac:dyDescent="0.35">
      <c r="A7" s="571" t="s">
        <v>2</v>
      </c>
      <c r="B7" s="572">
        <v>43333</v>
      </c>
      <c r="C7" s="573"/>
      <c r="D7" s="574" t="s">
        <v>356</v>
      </c>
      <c r="E7" s="573" t="s">
        <v>357</v>
      </c>
      <c r="F7" s="573"/>
      <c r="H7" s="175" t="s">
        <v>191</v>
      </c>
      <c r="I7" s="176" t="s">
        <v>27</v>
      </c>
    </row>
    <row r="8" spans="1:9" ht="16.5" customHeight="1" thickBot="1" x14ac:dyDescent="0.35">
      <c r="A8" s="575"/>
      <c r="B8" s="576">
        <f t="shared" ref="B8:B37" si="0">+B6+7</f>
        <v>43335</v>
      </c>
      <c r="C8" s="577" t="s">
        <v>16</v>
      </c>
      <c r="D8" s="578" t="s">
        <v>329</v>
      </c>
      <c r="E8" s="577" t="s">
        <v>330</v>
      </c>
      <c r="F8" s="577" t="s">
        <v>331</v>
      </c>
      <c r="H8" s="175" t="s">
        <v>192</v>
      </c>
      <c r="I8" s="176" t="s">
        <v>28</v>
      </c>
    </row>
    <row r="9" spans="1:9" ht="16.5" customHeight="1" thickBot="1" x14ac:dyDescent="0.35">
      <c r="A9" s="571" t="s">
        <v>3</v>
      </c>
      <c r="B9" s="572">
        <f t="shared" si="0"/>
        <v>43340</v>
      </c>
      <c r="C9" s="573"/>
      <c r="D9" s="574"/>
      <c r="E9" s="573" t="s">
        <v>332</v>
      </c>
      <c r="F9" s="573"/>
      <c r="H9" s="175" t="s">
        <v>193</v>
      </c>
      <c r="I9" s="176" t="s">
        <v>29</v>
      </c>
    </row>
    <row r="10" spans="1:9" ht="16.5" customHeight="1" thickBot="1" x14ac:dyDescent="0.35">
      <c r="A10" s="575"/>
      <c r="B10" s="576">
        <f t="shared" si="0"/>
        <v>43342</v>
      </c>
      <c r="C10" s="577"/>
      <c r="D10" s="578" t="s">
        <v>333</v>
      </c>
      <c r="E10" s="577" t="s">
        <v>330</v>
      </c>
      <c r="F10" s="577" t="s">
        <v>331</v>
      </c>
      <c r="G10" s="177"/>
      <c r="H10" s="178"/>
      <c r="I10" s="178"/>
    </row>
    <row r="11" spans="1:9" s="178" customFormat="1" ht="16.5" customHeight="1" thickBot="1" x14ac:dyDescent="0.35">
      <c r="A11" s="571" t="s">
        <v>4</v>
      </c>
      <c r="B11" s="572">
        <f t="shared" si="0"/>
        <v>43347</v>
      </c>
      <c r="C11" s="573"/>
      <c r="D11" s="574"/>
      <c r="E11" s="573" t="s">
        <v>332</v>
      </c>
      <c r="F11" s="573"/>
      <c r="G11" s="177"/>
      <c r="H11" s="173" t="s">
        <v>20</v>
      </c>
      <c r="I11" s="174" t="s">
        <v>21</v>
      </c>
    </row>
    <row r="12" spans="1:9" s="178" customFormat="1" ht="16.5" customHeight="1" thickBot="1" x14ac:dyDescent="0.35">
      <c r="A12" s="575"/>
      <c r="B12" s="576">
        <f t="shared" si="0"/>
        <v>43349</v>
      </c>
      <c r="C12" s="577"/>
      <c r="D12" s="578" t="s">
        <v>334</v>
      </c>
      <c r="E12" s="577" t="s">
        <v>330</v>
      </c>
      <c r="F12" s="577" t="s">
        <v>331</v>
      </c>
      <c r="H12" s="179" t="s">
        <v>194</v>
      </c>
      <c r="I12" s="176">
        <v>120</v>
      </c>
    </row>
    <row r="13" spans="1:9" s="178" customFormat="1" ht="16.5" customHeight="1" thickBot="1" x14ac:dyDescent="0.35">
      <c r="A13" s="571" t="s">
        <v>5</v>
      </c>
      <c r="B13" s="572">
        <f t="shared" si="0"/>
        <v>43354</v>
      </c>
      <c r="C13" s="573"/>
      <c r="D13" s="574"/>
      <c r="E13" s="573" t="s">
        <v>335</v>
      </c>
      <c r="F13" s="573"/>
      <c r="H13" s="179" t="s">
        <v>195</v>
      </c>
      <c r="I13" s="176">
        <v>30</v>
      </c>
    </row>
    <row r="14" spans="1:9" s="178" customFormat="1" ht="16.2" thickBot="1" x14ac:dyDescent="0.35">
      <c r="A14" s="575"/>
      <c r="B14" s="304">
        <f t="shared" si="0"/>
        <v>43356</v>
      </c>
      <c r="C14" s="312"/>
      <c r="D14" s="312" t="s">
        <v>358</v>
      </c>
      <c r="E14" s="579" t="s">
        <v>359</v>
      </c>
      <c r="F14" s="579" t="s">
        <v>328</v>
      </c>
      <c r="H14" s="179" t="s">
        <v>64</v>
      </c>
      <c r="I14" s="176">
        <v>258</v>
      </c>
    </row>
    <row r="15" spans="1:9" s="178" customFormat="1" ht="16.5" customHeight="1" thickBot="1" x14ac:dyDescent="0.35">
      <c r="A15" s="571" t="s">
        <v>6</v>
      </c>
      <c r="B15" s="580">
        <f t="shared" si="0"/>
        <v>43361</v>
      </c>
      <c r="C15" s="581"/>
      <c r="D15" s="582" t="s">
        <v>358</v>
      </c>
      <c r="E15" s="583" t="s">
        <v>359</v>
      </c>
      <c r="F15" s="583" t="s">
        <v>328</v>
      </c>
      <c r="H15" s="179" t="s">
        <v>22</v>
      </c>
      <c r="I15" s="176">
        <v>1100</v>
      </c>
    </row>
    <row r="16" spans="1:9" s="178" customFormat="1" ht="16.2" thickBot="1" x14ac:dyDescent="0.35">
      <c r="A16" s="575"/>
      <c r="B16" s="576">
        <f t="shared" si="0"/>
        <v>43363</v>
      </c>
      <c r="C16" s="577" t="s">
        <v>39</v>
      </c>
      <c r="D16" s="578" t="s">
        <v>336</v>
      </c>
      <c r="E16" s="577" t="s">
        <v>330</v>
      </c>
      <c r="F16" s="577" t="s">
        <v>331</v>
      </c>
      <c r="H16" s="179" t="s">
        <v>23</v>
      </c>
      <c r="I16" s="176">
        <v>300</v>
      </c>
    </row>
    <row r="17" spans="1:9" ht="16.2" thickBot="1" x14ac:dyDescent="0.35">
      <c r="A17" s="571" t="s">
        <v>7</v>
      </c>
      <c r="B17" s="572">
        <f t="shared" si="0"/>
        <v>43368</v>
      </c>
      <c r="C17" s="573"/>
      <c r="D17" s="574"/>
      <c r="E17" s="573" t="s">
        <v>332</v>
      </c>
      <c r="F17" s="573"/>
      <c r="H17" s="179" t="s">
        <v>19</v>
      </c>
      <c r="I17" s="176">
        <v>0</v>
      </c>
    </row>
    <row r="18" spans="1:9" ht="16.5" customHeight="1" thickBot="1" x14ac:dyDescent="0.35">
      <c r="A18" s="575"/>
      <c r="B18" s="576">
        <f t="shared" si="0"/>
        <v>43370</v>
      </c>
      <c r="C18" s="577"/>
      <c r="D18" s="578" t="s">
        <v>337</v>
      </c>
      <c r="E18" s="577" t="s">
        <v>330</v>
      </c>
      <c r="F18" s="577" t="s">
        <v>331</v>
      </c>
      <c r="G18" s="177"/>
      <c r="H18" s="180" t="s">
        <v>24</v>
      </c>
      <c r="I18" s="181">
        <f>+SUM(I12:I17)</f>
        <v>1808</v>
      </c>
    </row>
    <row r="19" spans="1:9" ht="16.5" customHeight="1" x14ac:dyDescent="0.3">
      <c r="A19" s="571" t="s">
        <v>8</v>
      </c>
      <c r="B19" s="572">
        <f t="shared" si="0"/>
        <v>43375</v>
      </c>
      <c r="C19" s="573"/>
      <c r="D19" s="574"/>
      <c r="E19" s="573" t="s">
        <v>332</v>
      </c>
      <c r="F19" s="573"/>
      <c r="G19" s="177"/>
    </row>
    <row r="20" spans="1:9" ht="16.5" customHeight="1" thickBot="1" x14ac:dyDescent="0.35">
      <c r="A20" s="575"/>
      <c r="B20" s="576">
        <f t="shared" si="0"/>
        <v>43377</v>
      </c>
      <c r="C20" s="577"/>
      <c r="D20" s="578" t="s">
        <v>338</v>
      </c>
      <c r="E20" s="577" t="s">
        <v>330</v>
      </c>
      <c r="F20" s="577" t="s">
        <v>331</v>
      </c>
    </row>
    <row r="21" spans="1:9" ht="16.5" customHeight="1" thickBot="1" x14ac:dyDescent="0.35">
      <c r="A21" s="571" t="s">
        <v>196</v>
      </c>
      <c r="B21" s="572">
        <f t="shared" si="0"/>
        <v>43382</v>
      </c>
      <c r="C21" s="573"/>
      <c r="D21" s="574"/>
      <c r="E21" s="573" t="s">
        <v>332</v>
      </c>
      <c r="F21" s="584" t="s">
        <v>360</v>
      </c>
    </row>
    <row r="22" spans="1:9" ht="16.5" customHeight="1" thickBot="1" x14ac:dyDescent="0.35">
      <c r="A22" s="575"/>
      <c r="B22" s="580">
        <f t="shared" si="0"/>
        <v>43384</v>
      </c>
      <c r="C22" s="581"/>
      <c r="D22" s="585" t="s">
        <v>358</v>
      </c>
      <c r="E22" s="586" t="s">
        <v>359</v>
      </c>
      <c r="F22" s="587" t="s">
        <v>361</v>
      </c>
    </row>
    <row r="23" spans="1:9" ht="16.5" customHeight="1" x14ac:dyDescent="0.3">
      <c r="A23" s="571" t="s">
        <v>197</v>
      </c>
      <c r="B23" s="303">
        <f t="shared" si="0"/>
        <v>43389</v>
      </c>
      <c r="C23" s="311"/>
      <c r="D23" s="588" t="s">
        <v>358</v>
      </c>
      <c r="E23" s="589" t="s">
        <v>359</v>
      </c>
      <c r="F23" s="589" t="s">
        <v>362</v>
      </c>
      <c r="G23" s="177"/>
    </row>
    <row r="24" spans="1:9" ht="15.75" customHeight="1" thickBot="1" x14ac:dyDescent="0.35">
      <c r="A24" s="575"/>
      <c r="B24" s="576">
        <f t="shared" si="0"/>
        <v>43391</v>
      </c>
      <c r="C24" s="577"/>
      <c r="D24" s="578" t="s">
        <v>339</v>
      </c>
      <c r="E24" s="577" t="s">
        <v>363</v>
      </c>
      <c r="F24" s="577"/>
    </row>
    <row r="25" spans="1:9" ht="16.5" customHeight="1" x14ac:dyDescent="0.3">
      <c r="A25" s="571" t="s">
        <v>198</v>
      </c>
      <c r="B25" s="572">
        <f t="shared" si="0"/>
        <v>43396</v>
      </c>
      <c r="C25" s="573"/>
      <c r="D25" s="574"/>
      <c r="E25" s="573" t="s">
        <v>364</v>
      </c>
      <c r="F25" s="584"/>
    </row>
    <row r="26" spans="1:9" ht="16.5" customHeight="1" thickBot="1" x14ac:dyDescent="0.35">
      <c r="A26" s="575"/>
      <c r="B26" s="576">
        <f t="shared" si="0"/>
        <v>43398</v>
      </c>
      <c r="C26" s="577" t="s">
        <v>17</v>
      </c>
      <c r="D26" s="578" t="s">
        <v>340</v>
      </c>
      <c r="E26" s="577" t="s">
        <v>330</v>
      </c>
      <c r="F26" s="577" t="s">
        <v>331</v>
      </c>
    </row>
    <row r="27" spans="1:9" ht="16.5" customHeight="1" x14ac:dyDescent="0.3">
      <c r="A27" s="571" t="s">
        <v>199</v>
      </c>
      <c r="B27" s="572">
        <f t="shared" si="0"/>
        <v>43403</v>
      </c>
      <c r="C27" s="573"/>
      <c r="D27" s="574"/>
      <c r="E27" s="573" t="s">
        <v>332</v>
      </c>
      <c r="F27" s="573"/>
      <c r="G27" s="177"/>
    </row>
    <row r="28" spans="1:9" ht="16.5" customHeight="1" thickBot="1" x14ac:dyDescent="0.35">
      <c r="A28" s="575"/>
      <c r="B28" s="576">
        <f t="shared" si="0"/>
        <v>43405</v>
      </c>
      <c r="C28" s="577"/>
      <c r="D28" s="578" t="s">
        <v>341</v>
      </c>
      <c r="E28" s="577" t="s">
        <v>330</v>
      </c>
      <c r="F28" s="577" t="s">
        <v>331</v>
      </c>
    </row>
    <row r="29" spans="1:9" ht="16.5" customHeight="1" x14ac:dyDescent="0.3">
      <c r="A29" s="571" t="s">
        <v>200</v>
      </c>
      <c r="B29" s="572">
        <f t="shared" si="0"/>
        <v>43410</v>
      </c>
      <c r="C29" s="573"/>
      <c r="D29" s="574"/>
      <c r="E29" s="573" t="s">
        <v>332</v>
      </c>
      <c r="F29" s="573"/>
    </row>
    <row r="30" spans="1:9" ht="16.5" customHeight="1" thickBot="1" x14ac:dyDescent="0.35">
      <c r="A30" s="575"/>
      <c r="B30" s="576">
        <f t="shared" si="0"/>
        <v>43412</v>
      </c>
      <c r="C30" s="577"/>
      <c r="D30" s="578" t="s">
        <v>342</v>
      </c>
      <c r="E30" s="577" t="s">
        <v>330</v>
      </c>
      <c r="F30" s="577" t="s">
        <v>331</v>
      </c>
    </row>
    <row r="31" spans="1:9" s="183" customFormat="1" ht="16.5" customHeight="1" x14ac:dyDescent="0.3">
      <c r="A31" s="571" t="s">
        <v>201</v>
      </c>
      <c r="B31" s="572">
        <f>B29+7</f>
        <v>43417</v>
      </c>
      <c r="C31" s="573"/>
      <c r="D31" s="574"/>
      <c r="E31" s="573" t="s">
        <v>365</v>
      </c>
      <c r="F31" s="573"/>
      <c r="G31" s="182"/>
    </row>
    <row r="32" spans="1:9" s="183" customFormat="1" ht="16.5" customHeight="1" thickBot="1" x14ac:dyDescent="0.35">
      <c r="A32" s="575"/>
      <c r="B32" s="576">
        <f t="shared" si="0"/>
        <v>43419</v>
      </c>
      <c r="C32" s="577" t="s">
        <v>343</v>
      </c>
      <c r="D32" s="578" t="s">
        <v>344</v>
      </c>
      <c r="E32" s="577" t="s">
        <v>366</v>
      </c>
      <c r="F32" s="577"/>
    </row>
    <row r="33" spans="1:7" ht="16.5" customHeight="1" x14ac:dyDescent="0.3">
      <c r="A33" s="571" t="s">
        <v>202</v>
      </c>
      <c r="B33" s="590">
        <f t="shared" si="0"/>
        <v>43424</v>
      </c>
      <c r="C33" s="591"/>
      <c r="D33" s="592" t="s">
        <v>367</v>
      </c>
      <c r="E33" s="593" t="s">
        <v>367</v>
      </c>
      <c r="F33" s="593" t="s">
        <v>367</v>
      </c>
    </row>
    <row r="34" spans="1:7" ht="16.5" customHeight="1" thickBot="1" x14ac:dyDescent="0.35">
      <c r="A34" s="575"/>
      <c r="B34" s="594">
        <f t="shared" si="0"/>
        <v>43426</v>
      </c>
      <c r="C34" s="595"/>
      <c r="D34" s="596" t="s">
        <v>367</v>
      </c>
      <c r="E34" s="597" t="s">
        <v>367</v>
      </c>
      <c r="F34" s="597" t="s">
        <v>367</v>
      </c>
    </row>
    <row r="35" spans="1:7" ht="16.5" customHeight="1" x14ac:dyDescent="0.3">
      <c r="A35" s="571" t="s">
        <v>203</v>
      </c>
      <c r="B35" s="572">
        <f t="shared" si="0"/>
        <v>43431</v>
      </c>
      <c r="C35" s="573" t="s">
        <v>173</v>
      </c>
      <c r="D35" s="574" t="s">
        <v>345</v>
      </c>
      <c r="E35" s="573" t="s">
        <v>346</v>
      </c>
      <c r="F35" s="573"/>
      <c r="G35" s="177"/>
    </row>
    <row r="36" spans="1:7" ht="16.5" customHeight="1" thickBot="1" x14ac:dyDescent="0.35">
      <c r="A36" s="575"/>
      <c r="B36" s="576">
        <f t="shared" si="0"/>
        <v>43433</v>
      </c>
      <c r="C36" s="577" t="s">
        <v>347</v>
      </c>
      <c r="D36" s="578" t="s">
        <v>348</v>
      </c>
      <c r="E36" s="577" t="s">
        <v>366</v>
      </c>
      <c r="F36" s="577"/>
    </row>
    <row r="37" spans="1:7" ht="16.5" customHeight="1" x14ac:dyDescent="0.3">
      <c r="A37" s="571" t="s">
        <v>204</v>
      </c>
      <c r="B37" s="572">
        <f t="shared" si="0"/>
        <v>43438</v>
      </c>
      <c r="C37" s="573" t="s">
        <v>347</v>
      </c>
      <c r="D37" s="574" t="s">
        <v>349</v>
      </c>
      <c r="E37" s="573" t="s">
        <v>366</v>
      </c>
      <c r="F37" s="573"/>
    </row>
    <row r="38" spans="1:7" ht="16.5" customHeight="1" thickBot="1" x14ac:dyDescent="0.35">
      <c r="A38" s="575"/>
      <c r="B38" s="576"/>
      <c r="C38" s="577"/>
      <c r="D38" s="578" t="s">
        <v>368</v>
      </c>
      <c r="E38" s="577" t="s">
        <v>369</v>
      </c>
      <c r="F38" s="577"/>
    </row>
    <row r="39" spans="1:7" ht="16.5" customHeight="1" x14ac:dyDescent="0.3">
      <c r="A39" s="333"/>
      <c r="B39" s="334"/>
      <c r="C39" s="334"/>
      <c r="D39" s="305"/>
      <c r="E39" s="335" t="s">
        <v>174</v>
      </c>
      <c r="F39" s="336"/>
    </row>
    <row r="40" spans="1:7" ht="16.5" customHeight="1" x14ac:dyDescent="0.3">
      <c r="A40" s="327" t="s">
        <v>175</v>
      </c>
      <c r="B40" s="328"/>
      <c r="C40" s="328"/>
      <c r="D40" s="306" t="s">
        <v>370</v>
      </c>
      <c r="E40" s="316" t="s">
        <v>371</v>
      </c>
      <c r="F40" s="317"/>
    </row>
    <row r="41" spans="1:7" ht="16.5" customHeight="1" x14ac:dyDescent="0.3">
      <c r="A41" s="327" t="s">
        <v>177</v>
      </c>
      <c r="B41" s="328"/>
      <c r="C41" s="328"/>
      <c r="D41" s="306" t="s">
        <v>372</v>
      </c>
      <c r="E41" s="316" t="s">
        <v>178</v>
      </c>
      <c r="F41" s="317"/>
    </row>
    <row r="42" spans="1:7" ht="16.5" customHeight="1" x14ac:dyDescent="0.3">
      <c r="A42" s="327" t="s">
        <v>179</v>
      </c>
      <c r="B42" s="328"/>
      <c r="C42" s="329"/>
      <c r="D42" s="306" t="s">
        <v>373</v>
      </c>
      <c r="E42" s="309"/>
      <c r="F42" s="310"/>
    </row>
    <row r="43" spans="1:7" ht="16.5" customHeight="1" x14ac:dyDescent="0.3">
      <c r="A43" s="330" t="s">
        <v>180</v>
      </c>
      <c r="B43" s="331"/>
      <c r="C43" s="332"/>
      <c r="D43" s="306" t="s">
        <v>374</v>
      </c>
      <c r="E43" s="316" t="s">
        <v>181</v>
      </c>
      <c r="F43" s="317"/>
    </row>
    <row r="44" spans="1:7" ht="16.5" customHeight="1" x14ac:dyDescent="0.3">
      <c r="A44" s="324" t="s">
        <v>205</v>
      </c>
      <c r="B44" s="325"/>
      <c r="C44" s="326"/>
      <c r="D44" s="306" t="s">
        <v>375</v>
      </c>
      <c r="E44" s="316" t="s">
        <v>182</v>
      </c>
      <c r="F44" s="317"/>
    </row>
    <row r="45" spans="1:7" ht="16.5" customHeight="1" x14ac:dyDescent="0.3">
      <c r="A45" s="324" t="s">
        <v>376</v>
      </c>
      <c r="B45" s="325"/>
      <c r="C45" s="326"/>
      <c r="D45" s="306" t="s">
        <v>377</v>
      </c>
      <c r="E45" s="316"/>
      <c r="F45" s="317"/>
    </row>
    <row r="46" spans="1:7" ht="16.5" customHeight="1" thickBot="1" x14ac:dyDescent="0.35">
      <c r="A46" s="324"/>
      <c r="B46" s="325"/>
      <c r="C46" s="326"/>
      <c r="D46" s="598" t="s">
        <v>378</v>
      </c>
      <c r="E46" s="316" t="s">
        <v>379</v>
      </c>
      <c r="F46" s="317"/>
    </row>
    <row r="47" spans="1:7" ht="16.5" customHeight="1" x14ac:dyDescent="0.3">
      <c r="A47" s="322" t="s">
        <v>9</v>
      </c>
      <c r="B47" s="323"/>
      <c r="C47" s="323"/>
      <c r="D47" s="305"/>
      <c r="E47" s="316" t="s">
        <v>184</v>
      </c>
      <c r="F47" s="317"/>
    </row>
    <row r="48" spans="1:7" ht="16.5" customHeight="1" x14ac:dyDescent="0.3">
      <c r="A48" s="313" t="s">
        <v>380</v>
      </c>
      <c r="B48" s="314"/>
      <c r="C48" s="315"/>
      <c r="D48" s="307"/>
      <c r="E48" s="316"/>
      <c r="F48" s="317"/>
    </row>
    <row r="49" spans="1:6" ht="16.5" customHeight="1" x14ac:dyDescent="0.3">
      <c r="A49" s="313" t="s">
        <v>381</v>
      </c>
      <c r="B49" s="314"/>
      <c r="C49" s="314"/>
      <c r="D49" s="307"/>
      <c r="E49" s="316" t="s">
        <v>185</v>
      </c>
      <c r="F49" s="317"/>
    </row>
    <row r="50" spans="1:6" ht="16.5" customHeight="1" x14ac:dyDescent="0.3">
      <c r="A50" s="313" t="s">
        <v>382</v>
      </c>
      <c r="B50" s="314"/>
      <c r="C50" s="315"/>
      <c r="D50" s="307"/>
      <c r="E50" s="316" t="s">
        <v>186</v>
      </c>
      <c r="F50" s="317"/>
    </row>
    <row r="51" spans="1:6" ht="16.5" customHeight="1" thickBot="1" x14ac:dyDescent="0.35">
      <c r="A51" s="318"/>
      <c r="B51" s="319"/>
      <c r="C51" s="319"/>
      <c r="D51" s="308" t="s">
        <v>383</v>
      </c>
      <c r="E51" s="320" t="s">
        <v>187</v>
      </c>
      <c r="F51" s="321"/>
    </row>
  </sheetData>
  <mergeCells count="48">
    <mergeCell ref="A23:A24"/>
    <mergeCell ref="A35:A36"/>
    <mergeCell ref="A25:A26"/>
    <mergeCell ref="A27:A28"/>
    <mergeCell ref="A29:A30"/>
    <mergeCell ref="A31:A32"/>
    <mergeCell ref="A33:A34"/>
    <mergeCell ref="H2:I2"/>
    <mergeCell ref="A15:A16"/>
    <mergeCell ref="A17:A18"/>
    <mergeCell ref="A19:A20"/>
    <mergeCell ref="A21:A22"/>
    <mergeCell ref="A7:A8"/>
    <mergeCell ref="A9:A10"/>
    <mergeCell ref="A11:A12"/>
    <mergeCell ref="A13:A14"/>
    <mergeCell ref="A5:A6"/>
    <mergeCell ref="A1:F1"/>
    <mergeCell ref="A2:C2"/>
    <mergeCell ref="D2:F2"/>
    <mergeCell ref="A3:C3"/>
    <mergeCell ref="D3:F3"/>
    <mergeCell ref="A37:A38"/>
    <mergeCell ref="A39:C39"/>
    <mergeCell ref="E39:F39"/>
    <mergeCell ref="A40:C40"/>
    <mergeCell ref="E40:F40"/>
    <mergeCell ref="A41:C41"/>
    <mergeCell ref="E41:F41"/>
    <mergeCell ref="A42:C42"/>
    <mergeCell ref="A43:C43"/>
    <mergeCell ref="E43:F43"/>
    <mergeCell ref="A44:C44"/>
    <mergeCell ref="E44:F44"/>
    <mergeCell ref="A45:C45"/>
    <mergeCell ref="E45:F45"/>
    <mergeCell ref="A46:C46"/>
    <mergeCell ref="E46:F46"/>
    <mergeCell ref="A50:C50"/>
    <mergeCell ref="E50:F50"/>
    <mergeCell ref="A51:C51"/>
    <mergeCell ref="E51:F51"/>
    <mergeCell ref="A47:C47"/>
    <mergeCell ref="E47:F47"/>
    <mergeCell ref="A48:C48"/>
    <mergeCell ref="E48:F48"/>
    <mergeCell ref="A49:C49"/>
    <mergeCell ref="E49:F49"/>
  </mergeCells>
  <hyperlinks>
    <hyperlink ref="H2:I2" location="MENU!A1" display="RETURN TO MENU"/>
  </hyperlinks>
  <pageMargins left="0.7" right="0.7" top="0.75" bottom="0.75" header="0.3" footer="0.3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workbookViewId="0">
      <selection activeCell="H8" sqref="H8"/>
    </sheetView>
  </sheetViews>
  <sheetFormatPr defaultColWidth="9" defaultRowHeight="15.6" x14ac:dyDescent="0.3"/>
  <cols>
    <col min="1" max="1" width="9" style="22"/>
    <col min="2" max="2" width="24.19921875" style="22" bestFit="1" customWidth="1"/>
    <col min="3" max="6" width="11.3984375" style="1" customWidth="1"/>
    <col min="7" max="7" width="1.5" style="1" customWidth="1"/>
    <col min="8" max="10" width="10.09765625" style="1" customWidth="1"/>
    <col min="11" max="11" width="18" style="1" customWidth="1"/>
    <col min="12" max="12" width="23.09765625" style="1" bestFit="1" customWidth="1"/>
    <col min="13" max="16384" width="9" style="1"/>
  </cols>
  <sheetData>
    <row r="1" spans="1:16" ht="16.2" thickBot="1" x14ac:dyDescent="0.35">
      <c r="A1" s="354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6"/>
    </row>
    <row r="2" spans="1:16" ht="26.4" thickBot="1" x14ac:dyDescent="0.35">
      <c r="A2" s="378" t="s">
        <v>65</v>
      </c>
      <c r="B2" s="379"/>
      <c r="C2" s="379"/>
      <c r="D2" s="379"/>
      <c r="E2" s="379"/>
      <c r="F2" s="379"/>
      <c r="G2" s="187"/>
      <c r="H2" s="365" t="s">
        <v>36</v>
      </c>
      <c r="I2" s="365"/>
      <c r="J2" s="365"/>
      <c r="K2" s="365"/>
      <c r="L2" s="366"/>
      <c r="N2" s="352" t="s">
        <v>34</v>
      </c>
      <c r="O2" s="361"/>
      <c r="P2" s="353"/>
    </row>
    <row r="3" spans="1:16" ht="16.8" thickTop="1" thickBot="1" x14ac:dyDescent="0.35">
      <c r="A3" s="380" t="s">
        <v>66</v>
      </c>
      <c r="B3" s="379"/>
      <c r="C3" s="379"/>
      <c r="D3" s="379"/>
      <c r="E3" s="379"/>
      <c r="F3" s="379"/>
      <c r="G3" s="30"/>
      <c r="H3" s="357" t="str">
        <f>IF(ISERROR(IF(H5="","",IF(H5&gt;89.45,"A",IF(H5&gt;79.4,"B", IF(H5&gt;69.45,"C",IF(H5&gt;59.45,"D","F")))))),"",IF(H5="","",IF(H5&gt;89.45,"A",IF(H5&gt;79.45,"B", IF(H5&gt;69.45,"C",IF(H5&gt;59.45,"D","F"))))))</f>
        <v>F</v>
      </c>
      <c r="I3" s="357" t="str">
        <f>IF(ISERROR(IF(H3="","",IF(H3&gt;89.45,"A",IF(H3&gt;79.4,"B", IF(H3&gt;69.45,"C",IF(H3&gt;59.45,"D","F")))))),"",IF(H3="","",IF(H3&gt;89.45,"A",IF(H3&gt;79.45,"B", IF(H3&gt;69.45,"C",IF(H3&gt;59.45,"D","F"))))))</f>
        <v>A</v>
      </c>
      <c r="J3" s="358" t="str">
        <f>IF(ISERROR(IF(I3="","",IF(I3&gt;89.45,"A",IF(I3&gt;79.4,"B", IF(I3&gt;69.45,"C",IF(I3&gt;59.45,"D","F")))))),"",IF(I3="","",IF(I3&gt;89.45,"A",IF(I3&gt;79.45,"B", IF(I3&gt;69.45,"C",IF(I3&gt;59.45,"D","F"))))))</f>
        <v>A</v>
      </c>
      <c r="K3" s="359" t="s">
        <v>67</v>
      </c>
      <c r="L3" s="360"/>
      <c r="N3" s="19"/>
      <c r="O3" s="19"/>
      <c r="P3" s="19"/>
    </row>
    <row r="4" spans="1:16" s="19" customFormat="1" ht="15" customHeight="1" thickTop="1" thickBot="1" x14ac:dyDescent="0.35">
      <c r="A4" s="362" t="s">
        <v>154</v>
      </c>
      <c r="B4" s="128" t="s">
        <v>38</v>
      </c>
      <c r="C4" s="374" t="s">
        <v>16</v>
      </c>
      <c r="D4" s="374" t="s">
        <v>17</v>
      </c>
      <c r="E4" s="376" t="s">
        <v>39</v>
      </c>
      <c r="F4" s="188" t="s">
        <v>68</v>
      </c>
      <c r="G4" s="30"/>
      <c r="H4" s="367" t="str">
        <f>IF(ISERROR(IF(G5="","",IF(G5&gt;89.45,"A",IF(G5&gt;79.4,"B", IF(G5&gt;69.45,"C",IF(G5&gt;59.45,"D","F")))))),"",IF(G5="","",IF(G5&gt;89.45,"A",IF(G5&gt;79.45,"B", IF(G5&gt;69.45,"C",IF(G5&gt;59.45,"D","F"))))))</f>
        <v>F</v>
      </c>
      <c r="I4" s="367" t="str">
        <f>IF(ISERROR(IF(H4="","",IF(H4&gt;89.45,"A",IF(H4&gt;79.4,"B", IF(H4&gt;69.45,"C",IF(H4&gt;59.45,"D","F")))))),"",IF(H4="","",IF(H4&gt;89.45,"A",IF(H4&gt;79.45,"B", IF(H4&gt;69.45,"C",IF(H4&gt;59.45,"D","F"))))))</f>
        <v>A</v>
      </c>
      <c r="J4" s="368" t="str">
        <f>IF(ISERROR(IF(I4="","",IF(I4&gt;89.45,"A",IF(I4&gt;79.4,"B", IF(I4&gt;69.45,"C",IF(I4&gt;59.45,"D","F")))))),"",IF(I4="","",IF(I4&gt;89.45,"A",IF(I4&gt;79.45,"B", IF(I4&gt;69.45,"C",IF(I4&gt;59.45,"D","F"))))))</f>
        <v>A</v>
      </c>
      <c r="K4" s="369" t="s">
        <v>69</v>
      </c>
      <c r="L4" s="370"/>
    </row>
    <row r="5" spans="1:16" s="19" customFormat="1" ht="15" customHeight="1" thickTop="1" thickBot="1" x14ac:dyDescent="0.35">
      <c r="A5" s="363"/>
      <c r="B5" s="128" t="s">
        <v>41</v>
      </c>
      <c r="C5" s="375"/>
      <c r="D5" s="375"/>
      <c r="E5" s="377"/>
      <c r="F5" s="189" t="s">
        <v>42</v>
      </c>
      <c r="G5" s="30">
        <f>G6/H7*100</f>
        <v>0</v>
      </c>
      <c r="H5" s="357">
        <f>(H6/H7)*100</f>
        <v>0</v>
      </c>
      <c r="I5" s="357"/>
      <c r="J5" s="358"/>
      <c r="K5" s="359" t="s">
        <v>40</v>
      </c>
      <c r="L5" s="360"/>
    </row>
    <row r="6" spans="1:16" s="19" customFormat="1" ht="15" customHeight="1" thickTop="1" thickBot="1" x14ac:dyDescent="0.35">
      <c r="A6" s="363"/>
      <c r="B6" s="129" t="s">
        <v>70</v>
      </c>
      <c r="C6" s="186">
        <v>8</v>
      </c>
      <c r="D6" s="186">
        <v>7</v>
      </c>
      <c r="E6" s="130">
        <v>9</v>
      </c>
      <c r="F6" s="190">
        <v>12</v>
      </c>
      <c r="G6" s="30">
        <f>SUM(H8:J29)</f>
        <v>0</v>
      </c>
      <c r="H6" s="371">
        <f>SUM(H8:J30)</f>
        <v>0</v>
      </c>
      <c r="I6" s="371"/>
      <c r="J6" s="372"/>
      <c r="K6" s="373" t="s">
        <v>43</v>
      </c>
      <c r="L6" s="372"/>
    </row>
    <row r="7" spans="1:16" s="19" customFormat="1" ht="15" customHeight="1" thickBot="1" x14ac:dyDescent="0.35">
      <c r="A7" s="364"/>
      <c r="B7" s="128" t="s">
        <v>147</v>
      </c>
      <c r="C7" s="185">
        <f>SUM(C8:C31)</f>
        <v>510</v>
      </c>
      <c r="D7" s="185">
        <f>SUM(D8:D31)</f>
        <v>496</v>
      </c>
      <c r="E7" s="191">
        <f>SUM(E8:E31)</f>
        <v>682</v>
      </c>
      <c r="F7" s="192">
        <f>SUM(F18:F29)</f>
        <v>120</v>
      </c>
      <c r="G7" s="30"/>
      <c r="H7" s="385">
        <f>SUM(C7:F7)</f>
        <v>1808</v>
      </c>
      <c r="I7" s="385"/>
      <c r="J7" s="386"/>
      <c r="K7" s="387" t="s">
        <v>37</v>
      </c>
      <c r="L7" s="388"/>
    </row>
    <row r="8" spans="1:16" s="19" customFormat="1" ht="15" customHeight="1" x14ac:dyDescent="0.3">
      <c r="A8" s="381" t="s">
        <v>71</v>
      </c>
      <c r="B8" s="131" t="s">
        <v>18</v>
      </c>
      <c r="C8" s="193">
        <v>30</v>
      </c>
      <c r="D8" s="194"/>
      <c r="E8" s="194"/>
      <c r="F8" s="195"/>
      <c r="G8" s="132"/>
      <c r="H8" s="82"/>
      <c r="I8" s="20"/>
      <c r="J8" s="20"/>
      <c r="K8" s="389"/>
      <c r="L8" s="390"/>
    </row>
    <row r="9" spans="1:16" x14ac:dyDescent="0.3">
      <c r="A9" s="382"/>
      <c r="B9" s="133" t="s">
        <v>44</v>
      </c>
      <c r="C9" s="196">
        <v>29</v>
      </c>
      <c r="D9" s="196">
        <v>33</v>
      </c>
      <c r="E9" s="196">
        <v>27</v>
      </c>
      <c r="F9" s="197"/>
      <c r="G9" s="132"/>
      <c r="H9" s="82"/>
      <c r="I9" s="83"/>
      <c r="J9" s="83"/>
      <c r="K9" s="391" t="s">
        <v>155</v>
      </c>
      <c r="L9" s="392"/>
    </row>
    <row r="10" spans="1:16" ht="15" customHeight="1" x14ac:dyDescent="0.3">
      <c r="A10" s="382"/>
      <c r="B10" s="133" t="s">
        <v>45</v>
      </c>
      <c r="C10" s="196">
        <v>100</v>
      </c>
      <c r="D10" s="196">
        <v>100</v>
      </c>
      <c r="E10" s="196">
        <v>100</v>
      </c>
      <c r="F10" s="197"/>
      <c r="G10" s="132"/>
      <c r="H10" s="82"/>
      <c r="I10" s="83"/>
      <c r="J10" s="83"/>
      <c r="K10" s="391" t="s">
        <v>206</v>
      </c>
      <c r="L10" s="392"/>
    </row>
    <row r="11" spans="1:16" ht="15" customHeight="1" thickBot="1" x14ac:dyDescent="0.35">
      <c r="A11" s="382"/>
      <c r="B11" s="133" t="s">
        <v>46</v>
      </c>
      <c r="C11" s="196">
        <v>22</v>
      </c>
      <c r="D11" s="196">
        <v>34</v>
      </c>
      <c r="E11" s="196">
        <v>35</v>
      </c>
      <c r="F11" s="197"/>
      <c r="G11" s="132"/>
      <c r="H11" s="82"/>
      <c r="I11" s="83"/>
      <c r="J11" s="83"/>
      <c r="K11" s="198"/>
      <c r="L11" s="199"/>
    </row>
    <row r="12" spans="1:16" ht="15.75" customHeight="1" thickBot="1" x14ac:dyDescent="0.35">
      <c r="A12" s="382"/>
      <c r="B12" s="133" t="s">
        <v>47</v>
      </c>
      <c r="C12" s="196">
        <v>100</v>
      </c>
      <c r="D12" s="196">
        <v>100</v>
      </c>
      <c r="E12" s="196">
        <v>100</v>
      </c>
      <c r="F12" s="197"/>
      <c r="G12" s="132"/>
      <c r="H12" s="82"/>
      <c r="I12" s="83"/>
      <c r="J12" s="83"/>
      <c r="K12" s="200" t="s">
        <v>207</v>
      </c>
      <c r="L12" s="201" t="s">
        <v>30</v>
      </c>
    </row>
    <row r="13" spans="1:16" ht="15" customHeight="1" thickBot="1" x14ac:dyDescent="0.35">
      <c r="A13" s="382"/>
      <c r="B13" s="133" t="s">
        <v>48</v>
      </c>
      <c r="C13" s="196">
        <v>29</v>
      </c>
      <c r="D13" s="196">
        <v>29</v>
      </c>
      <c r="E13" s="196">
        <v>20</v>
      </c>
      <c r="F13" s="197"/>
      <c r="G13" s="132"/>
      <c r="H13" s="82"/>
      <c r="I13" s="83"/>
      <c r="J13" s="83"/>
      <c r="K13" s="202" t="s">
        <v>189</v>
      </c>
      <c r="L13" s="203" t="s">
        <v>25</v>
      </c>
    </row>
    <row r="14" spans="1:16" ht="15.75" customHeight="1" thickBot="1" x14ac:dyDescent="0.35">
      <c r="A14" s="382"/>
      <c r="B14" s="133" t="s">
        <v>49</v>
      </c>
      <c r="C14" s="196">
        <v>100</v>
      </c>
      <c r="D14" s="196">
        <v>100</v>
      </c>
      <c r="E14" s="196">
        <v>100</v>
      </c>
      <c r="F14" s="197"/>
      <c r="G14" s="132"/>
      <c r="H14" s="82"/>
      <c r="I14" s="83"/>
      <c r="J14" s="83"/>
      <c r="K14" s="202" t="s">
        <v>190</v>
      </c>
      <c r="L14" s="203" t="s">
        <v>26</v>
      </c>
    </row>
    <row r="15" spans="1:16" ht="15.75" customHeight="1" thickBot="1" x14ac:dyDescent="0.35">
      <c r="A15" s="382"/>
      <c r="B15" s="133" t="s">
        <v>52</v>
      </c>
      <c r="C15" s="196">
        <v>100</v>
      </c>
      <c r="D15" s="196">
        <v>100</v>
      </c>
      <c r="E15" s="196">
        <v>100</v>
      </c>
      <c r="F15" s="197"/>
      <c r="G15" s="132"/>
      <c r="H15" s="82"/>
      <c r="I15" s="83"/>
      <c r="J15" s="83"/>
      <c r="K15" s="202" t="s">
        <v>191</v>
      </c>
      <c r="L15" s="203" t="s">
        <v>27</v>
      </c>
    </row>
    <row r="16" spans="1:16" ht="15" customHeight="1" thickBot="1" x14ac:dyDescent="0.35">
      <c r="A16" s="382"/>
      <c r="B16" s="133" t="s">
        <v>50</v>
      </c>
      <c r="C16" s="204"/>
      <c r="D16" s="204"/>
      <c r="E16" s="196">
        <v>100</v>
      </c>
      <c r="F16" s="197"/>
      <c r="G16" s="132"/>
      <c r="H16" s="82"/>
      <c r="I16" s="20"/>
      <c r="J16" s="20"/>
      <c r="K16" s="202" t="s">
        <v>192</v>
      </c>
      <c r="L16" s="203" t="s">
        <v>28</v>
      </c>
    </row>
    <row r="17" spans="1:12" ht="15" customHeight="1" thickBot="1" x14ac:dyDescent="0.35">
      <c r="A17" s="383"/>
      <c r="B17" s="134" t="s">
        <v>51</v>
      </c>
      <c r="C17" s="205"/>
      <c r="D17" s="205"/>
      <c r="E17" s="206">
        <v>100</v>
      </c>
      <c r="F17" s="207"/>
      <c r="G17" s="132"/>
      <c r="H17" s="135"/>
      <c r="I17" s="136"/>
      <c r="J17" s="136"/>
      <c r="K17" s="202" t="s">
        <v>193</v>
      </c>
      <c r="L17" s="203" t="s">
        <v>29</v>
      </c>
    </row>
    <row r="18" spans="1:12" ht="15" customHeight="1" x14ac:dyDescent="0.3">
      <c r="A18" s="381" t="s">
        <v>72</v>
      </c>
      <c r="B18" s="137" t="s">
        <v>53</v>
      </c>
      <c r="C18" s="194"/>
      <c r="D18" s="194"/>
      <c r="E18" s="194"/>
      <c r="F18" s="208">
        <v>10</v>
      </c>
      <c r="G18" s="30"/>
      <c r="H18" s="102"/>
      <c r="I18" s="138"/>
      <c r="J18" s="139"/>
      <c r="K18" s="209"/>
      <c r="L18" s="210"/>
    </row>
    <row r="19" spans="1:12" ht="15" customHeight="1" thickBot="1" x14ac:dyDescent="0.35">
      <c r="A19" s="382"/>
      <c r="B19" s="133" t="s">
        <v>54</v>
      </c>
      <c r="C19" s="211"/>
      <c r="D19" s="211"/>
      <c r="E19" s="211"/>
      <c r="F19" s="212">
        <v>10</v>
      </c>
      <c r="G19" s="30"/>
      <c r="H19" s="82"/>
      <c r="I19" s="83"/>
      <c r="J19" s="20"/>
      <c r="K19" s="213"/>
      <c r="L19" s="214"/>
    </row>
    <row r="20" spans="1:12" ht="15" customHeight="1" thickBot="1" x14ac:dyDescent="0.35">
      <c r="A20" s="382"/>
      <c r="B20" s="133" t="s">
        <v>55</v>
      </c>
      <c r="C20" s="211"/>
      <c r="D20" s="211"/>
      <c r="E20" s="211"/>
      <c r="F20" s="212">
        <v>10</v>
      </c>
      <c r="G20" s="30"/>
      <c r="H20" s="82"/>
      <c r="I20" s="83"/>
      <c r="J20" s="20"/>
      <c r="K20" s="200" t="s">
        <v>20</v>
      </c>
      <c r="L20" s="201" t="s">
        <v>21</v>
      </c>
    </row>
    <row r="21" spans="1:12" ht="15.75" customHeight="1" thickBot="1" x14ac:dyDescent="0.35">
      <c r="A21" s="382"/>
      <c r="B21" s="133" t="s">
        <v>56</v>
      </c>
      <c r="C21" s="211"/>
      <c r="D21" s="211"/>
      <c r="E21" s="211"/>
      <c r="F21" s="212">
        <v>10</v>
      </c>
      <c r="G21" s="30"/>
      <c r="H21" s="82"/>
      <c r="I21" s="83"/>
      <c r="J21" s="20"/>
      <c r="K21" s="215" t="s">
        <v>194</v>
      </c>
      <c r="L21" s="203">
        <v>120</v>
      </c>
    </row>
    <row r="22" spans="1:12" ht="15" customHeight="1" thickBot="1" x14ac:dyDescent="0.35">
      <c r="A22" s="382"/>
      <c r="B22" s="133" t="s">
        <v>57</v>
      </c>
      <c r="C22" s="211"/>
      <c r="D22" s="211"/>
      <c r="E22" s="211"/>
      <c r="F22" s="212">
        <v>10</v>
      </c>
      <c r="G22" s="30"/>
      <c r="H22" s="82"/>
      <c r="I22" s="83"/>
      <c r="J22" s="20"/>
      <c r="K22" s="215" t="s">
        <v>195</v>
      </c>
      <c r="L22" s="203">
        <v>30</v>
      </c>
    </row>
    <row r="23" spans="1:12" ht="15" customHeight="1" thickBot="1" x14ac:dyDescent="0.35">
      <c r="A23" s="382"/>
      <c r="B23" s="133" t="s">
        <v>58</v>
      </c>
      <c r="C23" s="211"/>
      <c r="D23" s="211"/>
      <c r="E23" s="211"/>
      <c r="F23" s="212">
        <v>10</v>
      </c>
      <c r="G23" s="30"/>
      <c r="H23" s="82"/>
      <c r="I23" s="83"/>
      <c r="J23" s="20"/>
      <c r="K23" s="215" t="s">
        <v>64</v>
      </c>
      <c r="L23" s="203">
        <v>258</v>
      </c>
    </row>
    <row r="24" spans="1:12" ht="15" customHeight="1" thickBot="1" x14ac:dyDescent="0.35">
      <c r="A24" s="382"/>
      <c r="B24" s="133" t="s">
        <v>59</v>
      </c>
      <c r="C24" s="211"/>
      <c r="D24" s="211"/>
      <c r="E24" s="211"/>
      <c r="F24" s="212">
        <v>10</v>
      </c>
      <c r="G24" s="30"/>
      <c r="H24" s="82"/>
      <c r="I24" s="83"/>
      <c r="J24" s="20"/>
      <c r="K24" s="215" t="s">
        <v>22</v>
      </c>
      <c r="L24" s="203">
        <v>1100</v>
      </c>
    </row>
    <row r="25" spans="1:12" ht="15" customHeight="1" thickBot="1" x14ac:dyDescent="0.35">
      <c r="A25" s="382"/>
      <c r="B25" s="133" t="s">
        <v>60</v>
      </c>
      <c r="C25" s="211"/>
      <c r="D25" s="211"/>
      <c r="E25" s="211"/>
      <c r="F25" s="212">
        <v>10</v>
      </c>
      <c r="G25" s="30"/>
      <c r="H25" s="82"/>
      <c r="I25" s="83"/>
      <c r="J25" s="20"/>
      <c r="K25" s="215" t="s">
        <v>23</v>
      </c>
      <c r="L25" s="203">
        <v>300</v>
      </c>
    </row>
    <row r="26" spans="1:12" ht="15.75" customHeight="1" thickBot="1" x14ac:dyDescent="0.35">
      <c r="A26" s="382"/>
      <c r="B26" s="133" t="s">
        <v>61</v>
      </c>
      <c r="C26" s="211"/>
      <c r="D26" s="211"/>
      <c r="E26" s="211"/>
      <c r="F26" s="212">
        <v>10</v>
      </c>
      <c r="G26" s="30"/>
      <c r="H26" s="82"/>
      <c r="I26" s="83"/>
      <c r="J26" s="20"/>
      <c r="K26" s="215" t="s">
        <v>19</v>
      </c>
      <c r="L26" s="203">
        <v>0</v>
      </c>
    </row>
    <row r="27" spans="1:12" ht="15" customHeight="1" thickBot="1" x14ac:dyDescent="0.35">
      <c r="A27" s="382"/>
      <c r="B27" s="133" t="s">
        <v>62</v>
      </c>
      <c r="C27" s="211"/>
      <c r="D27" s="211"/>
      <c r="E27" s="211"/>
      <c r="F27" s="212">
        <v>10</v>
      </c>
      <c r="G27" s="30"/>
      <c r="H27" s="82"/>
      <c r="I27" s="83"/>
      <c r="J27" s="20"/>
      <c r="K27" s="216" t="s">
        <v>24</v>
      </c>
      <c r="L27" s="217">
        <f>+SUM(L21:L26)</f>
        <v>1808</v>
      </c>
    </row>
    <row r="28" spans="1:12" ht="15" customHeight="1" x14ac:dyDescent="0.3">
      <c r="A28" s="382"/>
      <c r="B28" s="218" t="s">
        <v>63</v>
      </c>
      <c r="C28" s="219"/>
      <c r="D28" s="219"/>
      <c r="E28" s="219"/>
      <c r="F28" s="212">
        <v>10</v>
      </c>
      <c r="G28" s="30"/>
      <c r="H28" s="84"/>
      <c r="I28" s="86"/>
      <c r="J28" s="21"/>
      <c r="K28" s="220"/>
      <c r="L28" s="221"/>
    </row>
    <row r="29" spans="1:12" ht="15.75" customHeight="1" thickBot="1" x14ac:dyDescent="0.35">
      <c r="A29" s="383"/>
      <c r="B29" s="134" t="s">
        <v>208</v>
      </c>
      <c r="C29" s="219"/>
      <c r="D29" s="219"/>
      <c r="E29" s="219"/>
      <c r="F29" s="212">
        <v>10</v>
      </c>
      <c r="G29" s="30"/>
      <c r="H29" s="84"/>
      <c r="I29" s="86"/>
      <c r="J29" s="21"/>
      <c r="K29" s="222"/>
      <c r="L29" s="223"/>
    </row>
    <row r="30" spans="1:12" ht="15" customHeight="1" thickBot="1" x14ac:dyDescent="0.35">
      <c r="A30" s="31"/>
      <c r="B30" s="88"/>
      <c r="C30" s="89"/>
      <c r="D30" s="90"/>
      <c r="E30" s="90"/>
      <c r="F30" s="90"/>
      <c r="G30" s="132"/>
      <c r="H30" s="85"/>
      <c r="I30" s="87"/>
      <c r="J30" s="87"/>
      <c r="K30" s="378" t="s">
        <v>73</v>
      </c>
      <c r="L30" s="384"/>
    </row>
    <row r="31" spans="1:12" x14ac:dyDescent="0.3">
      <c r="A31" s="140"/>
      <c r="B31" s="140" t="s">
        <v>156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ht="15.75" customHeight="1" thickBot="1" x14ac:dyDescent="0.35">
      <c r="A32" s="141"/>
      <c r="B32" s="142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5" customHeight="1" x14ac:dyDescent="0.3">
      <c r="A33" s="141"/>
      <c r="B33" s="94" t="s">
        <v>146</v>
      </c>
      <c r="C33" s="95"/>
      <c r="D33" s="95"/>
      <c r="E33" s="95"/>
      <c r="F33" s="95"/>
      <c r="G33" s="96"/>
      <c r="H33" s="141"/>
      <c r="I33" s="141"/>
      <c r="J33" s="141"/>
      <c r="K33" s="141"/>
      <c r="L33" s="141"/>
    </row>
    <row r="34" spans="1:12" ht="15.75" customHeight="1" x14ac:dyDescent="0.3">
      <c r="A34" s="141"/>
      <c r="B34" s="97"/>
      <c r="C34" s="93"/>
      <c r="D34" s="93"/>
      <c r="E34" s="93"/>
      <c r="F34" s="93"/>
      <c r="G34" s="98"/>
      <c r="H34" s="141"/>
      <c r="I34" s="141"/>
      <c r="J34" s="141"/>
      <c r="K34" s="141"/>
      <c r="L34" s="141"/>
    </row>
    <row r="35" spans="1:12" ht="15" customHeight="1" x14ac:dyDescent="0.3">
      <c r="A35" s="141"/>
      <c r="B35" s="99" t="s">
        <v>145</v>
      </c>
      <c r="C35" s="91"/>
      <c r="D35" s="91"/>
      <c r="E35" s="91"/>
      <c r="F35" s="91"/>
      <c r="G35" s="100"/>
      <c r="H35" s="141"/>
      <c r="I35" s="141"/>
      <c r="J35" s="141"/>
      <c r="K35" s="141"/>
      <c r="L35" s="141"/>
    </row>
    <row r="36" spans="1:12" ht="15" customHeight="1" x14ac:dyDescent="0.3">
      <c r="A36" s="141"/>
      <c r="B36" s="101"/>
      <c r="C36" s="92"/>
      <c r="D36" s="92"/>
      <c r="E36" s="92"/>
      <c r="F36" s="92"/>
      <c r="G36" s="102"/>
      <c r="H36" s="141"/>
      <c r="I36" s="141"/>
      <c r="J36" s="141"/>
      <c r="K36" s="141"/>
      <c r="L36" s="141"/>
    </row>
    <row r="37" spans="1:12" ht="15.75" customHeight="1" x14ac:dyDescent="0.3">
      <c r="A37" s="141"/>
      <c r="B37" s="103" t="s">
        <v>144</v>
      </c>
      <c r="C37" s="70"/>
      <c r="D37" s="70"/>
      <c r="E37" s="70"/>
      <c r="F37" s="70"/>
      <c r="G37" s="104"/>
      <c r="H37" s="141"/>
      <c r="I37" s="141"/>
      <c r="J37" s="141"/>
      <c r="K37" s="141"/>
      <c r="L37" s="141"/>
    </row>
    <row r="38" spans="1:12" ht="15" customHeight="1" thickBot="1" x14ac:dyDescent="0.35">
      <c r="A38" s="141"/>
      <c r="B38" s="105"/>
      <c r="C38" s="72"/>
      <c r="D38" s="72"/>
      <c r="E38" s="72"/>
      <c r="F38" s="72"/>
      <c r="G38" s="106"/>
      <c r="H38" s="141"/>
      <c r="I38" s="141"/>
      <c r="J38" s="141"/>
      <c r="K38" s="141"/>
      <c r="L38" s="141"/>
    </row>
    <row r="39" spans="1:12" ht="15" customHeight="1" x14ac:dyDescent="0.3">
      <c r="A39" s="1"/>
      <c r="B39" s="1"/>
    </row>
    <row r="40" spans="1:12" ht="15.75" customHeight="1" x14ac:dyDescent="0.3">
      <c r="A40" s="1"/>
      <c r="B40" s="1"/>
    </row>
    <row r="41" spans="1:12" ht="15" customHeight="1" x14ac:dyDescent="0.35">
      <c r="A41" s="1"/>
      <c r="B41" s="143" t="s">
        <v>143</v>
      </c>
    </row>
    <row r="42" spans="1:12" ht="15" customHeight="1" x14ac:dyDescent="0.3">
      <c r="A42" s="1"/>
      <c r="B42" s="1"/>
    </row>
    <row r="43" spans="1:12" ht="15.75" customHeight="1" x14ac:dyDescent="0.3">
      <c r="A43" s="1"/>
      <c r="B43" s="1"/>
    </row>
    <row r="44" spans="1:12" ht="15" customHeight="1" x14ac:dyDescent="0.3">
      <c r="A44" s="1"/>
      <c r="B44" s="1"/>
    </row>
    <row r="45" spans="1:12" ht="15" customHeight="1" x14ac:dyDescent="0.3">
      <c r="A45" s="1"/>
      <c r="B45" s="1"/>
    </row>
    <row r="46" spans="1:12" ht="15.75" customHeight="1" x14ac:dyDescent="0.3">
      <c r="A46" s="1"/>
      <c r="B46" s="1"/>
    </row>
    <row r="47" spans="1:12" ht="15" customHeight="1" x14ac:dyDescent="0.3">
      <c r="A47" s="1"/>
      <c r="B47" s="1"/>
    </row>
    <row r="48" spans="1:12" ht="15" customHeight="1" x14ac:dyDescent="0.3">
      <c r="A48" s="1"/>
      <c r="B48" s="1"/>
    </row>
    <row r="49" spans="1:2" ht="15" customHeight="1" x14ac:dyDescent="0.3">
      <c r="A49" s="1"/>
      <c r="B49" s="1"/>
    </row>
    <row r="50" spans="1:2" ht="15" customHeight="1" x14ac:dyDescent="0.3">
      <c r="A50" s="1"/>
      <c r="B50" s="1"/>
    </row>
    <row r="51" spans="1:2" ht="15.75" customHeight="1" x14ac:dyDescent="0.3">
      <c r="A51" s="1"/>
      <c r="B51" s="1"/>
    </row>
    <row r="52" spans="1:2" ht="15" customHeight="1" x14ac:dyDescent="0.3">
      <c r="A52" s="1"/>
      <c r="B52" s="1"/>
    </row>
    <row r="53" spans="1:2" ht="15.75" customHeight="1" x14ac:dyDescent="0.3">
      <c r="A53" s="1"/>
      <c r="B53" s="1"/>
    </row>
    <row r="54" spans="1:2" ht="15" customHeight="1" x14ac:dyDescent="0.3">
      <c r="A54" s="1"/>
      <c r="B54" s="1"/>
    </row>
    <row r="55" spans="1:2" ht="15" customHeight="1" x14ac:dyDescent="0.3">
      <c r="A55" s="1"/>
      <c r="B55" s="1"/>
    </row>
    <row r="56" spans="1:2" ht="15.75" customHeight="1" x14ac:dyDescent="0.3">
      <c r="A56" s="1"/>
      <c r="B56" s="1"/>
    </row>
    <row r="57" spans="1:2" ht="15" customHeight="1" x14ac:dyDescent="0.3">
      <c r="A57" s="1"/>
      <c r="B57" s="1"/>
    </row>
    <row r="58" spans="1:2" ht="15.75" customHeight="1" x14ac:dyDescent="0.3">
      <c r="A58" s="1"/>
      <c r="B58" s="1"/>
    </row>
    <row r="59" spans="1:2" x14ac:dyDescent="0.3">
      <c r="A59" s="1"/>
      <c r="B59" s="1"/>
    </row>
    <row r="60" spans="1:2" x14ac:dyDescent="0.3">
      <c r="A60" s="1"/>
      <c r="B60" s="1"/>
    </row>
    <row r="61" spans="1:2" x14ac:dyDescent="0.3">
      <c r="A61" s="1"/>
      <c r="B61" s="1"/>
    </row>
    <row r="62" spans="1:2" x14ac:dyDescent="0.3">
      <c r="A62" s="1"/>
      <c r="B62" s="1"/>
    </row>
    <row r="63" spans="1:2" x14ac:dyDescent="0.3">
      <c r="A63" s="1"/>
      <c r="B63" s="1"/>
    </row>
    <row r="64" spans="1:2" x14ac:dyDescent="0.3">
      <c r="A64" s="1"/>
      <c r="B64" s="1"/>
    </row>
  </sheetData>
  <mergeCells count="25">
    <mergeCell ref="A3:F3"/>
    <mergeCell ref="A18:A29"/>
    <mergeCell ref="K30:L30"/>
    <mergeCell ref="H7:J7"/>
    <mergeCell ref="K7:L7"/>
    <mergeCell ref="K8:L8"/>
    <mergeCell ref="K9:L9"/>
    <mergeCell ref="K10:L10"/>
    <mergeCell ref="A8:A17"/>
    <mergeCell ref="A1:L1"/>
    <mergeCell ref="H3:J3"/>
    <mergeCell ref="K3:L3"/>
    <mergeCell ref="N2:P2"/>
    <mergeCell ref="A4:A7"/>
    <mergeCell ref="H2:L2"/>
    <mergeCell ref="H4:J4"/>
    <mergeCell ref="K4:L4"/>
    <mergeCell ref="H5:J5"/>
    <mergeCell ref="K5:L5"/>
    <mergeCell ref="H6:J6"/>
    <mergeCell ref="K6:L6"/>
    <mergeCell ref="C4:C5"/>
    <mergeCell ref="D4:D5"/>
    <mergeCell ref="E4:E5"/>
    <mergeCell ref="A2:F2"/>
  </mergeCells>
  <hyperlinks>
    <hyperlink ref="N2:P2" location="MENU!A1" display="RETURN TO MENU"/>
  </hyperlinks>
  <pageMargins left="0.7" right="0.7" top="0.75" bottom="0.75" header="0.3" footer="0.3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L4" sqref="L4:O4"/>
    </sheetView>
  </sheetViews>
  <sheetFormatPr defaultColWidth="8" defaultRowHeight="15.6" x14ac:dyDescent="0.3"/>
  <cols>
    <col min="1" max="1" width="6.19921875" style="171" customWidth="1"/>
    <col min="2" max="3" width="11.3984375" style="184" customWidth="1"/>
    <col min="4" max="4" width="10.59765625" style="184" bestFit="1" customWidth="1"/>
    <col min="5" max="5" width="12.09765625" style="184" bestFit="1" customWidth="1"/>
    <col min="6" max="9" width="26.09765625" style="171" customWidth="1"/>
    <col min="10" max="10" width="28.3984375" style="171" bestFit="1" customWidth="1"/>
    <col min="11" max="11" width="9.59765625" style="171" bestFit="1" customWidth="1"/>
    <col min="12" max="16384" width="8" style="171"/>
  </cols>
  <sheetData>
    <row r="1" spans="1:15" ht="18.600000000000001" thickBot="1" x14ac:dyDescent="0.4">
      <c r="A1" s="424" t="s">
        <v>209</v>
      </c>
      <c r="B1" s="425"/>
      <c r="C1" s="425"/>
      <c r="D1" s="425"/>
      <c r="E1" s="425"/>
      <c r="F1" s="425"/>
      <c r="G1" s="425"/>
      <c r="H1" s="425"/>
      <c r="I1" s="425"/>
      <c r="J1" s="426"/>
    </row>
    <row r="2" spans="1:15" ht="16.5" customHeight="1" thickBot="1" x14ac:dyDescent="0.35">
      <c r="A2" s="427" t="s">
        <v>228</v>
      </c>
      <c r="B2" s="428"/>
      <c r="C2" s="428"/>
      <c r="D2" s="428"/>
      <c r="E2" s="429"/>
      <c r="F2" s="430" t="s">
        <v>210</v>
      </c>
      <c r="G2" s="431"/>
      <c r="H2" s="431"/>
      <c r="I2" s="431"/>
      <c r="J2" s="432"/>
    </row>
    <row r="3" spans="1:15" ht="16.5" customHeight="1" thickBot="1" x14ac:dyDescent="0.35">
      <c r="A3" s="433" t="s">
        <v>229</v>
      </c>
      <c r="B3" s="434"/>
      <c r="C3" s="434"/>
      <c r="D3" s="434"/>
      <c r="E3" s="435"/>
      <c r="F3" s="436" t="s">
        <v>188</v>
      </c>
      <c r="G3" s="437"/>
      <c r="H3" s="437"/>
      <c r="I3" s="437"/>
      <c r="J3" s="438"/>
    </row>
    <row r="4" spans="1:15" s="172" customFormat="1" ht="31.8" thickBot="1" x14ac:dyDescent="0.3">
      <c r="A4" s="224" t="s">
        <v>0</v>
      </c>
      <c r="B4" s="225" t="s">
        <v>230</v>
      </c>
      <c r="C4" s="225" t="s">
        <v>231</v>
      </c>
      <c r="D4" s="226" t="s">
        <v>171</v>
      </c>
      <c r="E4" s="226" t="s">
        <v>232</v>
      </c>
      <c r="F4" s="227" t="s">
        <v>269</v>
      </c>
      <c r="G4" s="227" t="s">
        <v>233</v>
      </c>
      <c r="H4" s="227" t="s">
        <v>270</v>
      </c>
      <c r="I4" s="227" t="s">
        <v>234</v>
      </c>
      <c r="J4" s="227" t="s">
        <v>235</v>
      </c>
      <c r="L4" s="352" t="s">
        <v>34</v>
      </c>
      <c r="M4" s="361"/>
      <c r="N4" s="361"/>
      <c r="O4" s="353"/>
    </row>
    <row r="5" spans="1:15" ht="16.2" thickBot="1" x14ac:dyDescent="0.35">
      <c r="A5" s="228" t="s">
        <v>1</v>
      </c>
      <c r="B5" s="229"/>
      <c r="C5" s="229">
        <v>42740</v>
      </c>
      <c r="D5" s="230" t="s">
        <v>236</v>
      </c>
      <c r="E5" s="230" t="s">
        <v>237</v>
      </c>
      <c r="F5" s="230"/>
      <c r="G5" s="230"/>
      <c r="H5" s="230"/>
      <c r="I5" s="439" t="s">
        <v>238</v>
      </c>
      <c r="J5" s="439"/>
    </row>
    <row r="6" spans="1:15" ht="16.2" thickBot="1" x14ac:dyDescent="0.35">
      <c r="A6" s="231" t="s">
        <v>2</v>
      </c>
      <c r="B6" s="229">
        <v>42745</v>
      </c>
      <c r="C6" s="229">
        <f t="shared" ref="C6:C21" si="0">+C5+7</f>
        <v>42747</v>
      </c>
      <c r="D6" s="232"/>
      <c r="E6" s="232" t="s">
        <v>239</v>
      </c>
      <c r="F6" s="233" t="s">
        <v>240</v>
      </c>
      <c r="G6" s="440" t="s">
        <v>241</v>
      </c>
      <c r="H6" s="440"/>
      <c r="I6" s="440"/>
      <c r="J6" s="440"/>
      <c r="K6" s="234"/>
    </row>
    <row r="7" spans="1:15" ht="16.2" thickBot="1" x14ac:dyDescent="0.35">
      <c r="A7" s="228" t="s">
        <v>3</v>
      </c>
      <c r="B7" s="229">
        <f t="shared" ref="B7:B21" si="1">+B6+7</f>
        <v>42752</v>
      </c>
      <c r="C7" s="229">
        <f t="shared" si="0"/>
        <v>42754</v>
      </c>
      <c r="D7" s="230" t="s">
        <v>172</v>
      </c>
      <c r="E7" s="230" t="s">
        <v>242</v>
      </c>
      <c r="F7" s="235" t="s">
        <v>271</v>
      </c>
      <c r="G7" s="235" t="s">
        <v>243</v>
      </c>
      <c r="H7" s="235" t="s">
        <v>272</v>
      </c>
      <c r="I7" s="235" t="s">
        <v>273</v>
      </c>
      <c r="J7" s="235"/>
      <c r="K7" s="234"/>
    </row>
    <row r="8" spans="1:15" ht="16.2" thickBot="1" x14ac:dyDescent="0.35">
      <c r="A8" s="231" t="s">
        <v>4</v>
      </c>
      <c r="B8" s="229">
        <f t="shared" si="1"/>
        <v>42759</v>
      </c>
      <c r="C8" s="229">
        <f t="shared" si="0"/>
        <v>42761</v>
      </c>
      <c r="D8" s="232"/>
      <c r="E8" s="232" t="s">
        <v>244</v>
      </c>
      <c r="F8" s="236" t="s">
        <v>271</v>
      </c>
      <c r="G8" s="236" t="s">
        <v>243</v>
      </c>
      <c r="H8" s="236" t="s">
        <v>272</v>
      </c>
      <c r="I8" s="236" t="s">
        <v>273</v>
      </c>
      <c r="J8" s="236"/>
      <c r="K8" s="234"/>
    </row>
    <row r="9" spans="1:15" ht="16.2" thickBot="1" x14ac:dyDescent="0.35">
      <c r="A9" s="228" t="s">
        <v>5</v>
      </c>
      <c r="B9" s="229">
        <f t="shared" si="1"/>
        <v>42766</v>
      </c>
      <c r="C9" s="229">
        <f t="shared" si="0"/>
        <v>42768</v>
      </c>
      <c r="D9" s="230"/>
      <c r="E9" s="230" t="s">
        <v>245</v>
      </c>
      <c r="F9" s="235" t="s">
        <v>271</v>
      </c>
      <c r="G9" s="235" t="s">
        <v>243</v>
      </c>
      <c r="H9" s="235" t="s">
        <v>272</v>
      </c>
      <c r="I9" s="235" t="s">
        <v>273</v>
      </c>
      <c r="J9" s="235"/>
    </row>
    <row r="10" spans="1:15" ht="16.2" thickBot="1" x14ac:dyDescent="0.35">
      <c r="A10" s="231" t="s">
        <v>6</v>
      </c>
      <c r="B10" s="229">
        <f t="shared" si="1"/>
        <v>42773</v>
      </c>
      <c r="C10" s="229">
        <f t="shared" si="0"/>
        <v>42775</v>
      </c>
      <c r="D10" s="232" t="s">
        <v>246</v>
      </c>
      <c r="E10" s="232" t="s">
        <v>247</v>
      </c>
      <c r="F10" s="236" t="s">
        <v>271</v>
      </c>
      <c r="G10" s="236" t="s">
        <v>243</v>
      </c>
      <c r="H10" s="236" t="s">
        <v>272</v>
      </c>
      <c r="I10" s="236" t="s">
        <v>273</v>
      </c>
      <c r="J10" s="236" t="s">
        <v>248</v>
      </c>
      <c r="K10" s="177"/>
    </row>
    <row r="11" spans="1:15" s="178" customFormat="1" ht="16.2" thickBot="1" x14ac:dyDescent="0.35">
      <c r="A11" s="228" t="s">
        <v>7</v>
      </c>
      <c r="B11" s="229">
        <f t="shared" si="1"/>
        <v>42780</v>
      </c>
      <c r="C11" s="229">
        <f t="shared" si="0"/>
        <v>42782</v>
      </c>
      <c r="D11" s="230"/>
      <c r="E11" s="230" t="s">
        <v>249</v>
      </c>
      <c r="F11" s="235" t="s">
        <v>271</v>
      </c>
      <c r="G11" s="235" t="s">
        <v>243</v>
      </c>
      <c r="H11" s="235" t="s">
        <v>272</v>
      </c>
      <c r="I11" s="235" t="s">
        <v>273</v>
      </c>
      <c r="J11" s="235" t="s">
        <v>250</v>
      </c>
      <c r="K11" s="177"/>
      <c r="L11" s="171"/>
    </row>
    <row r="12" spans="1:15" s="178" customFormat="1" ht="16.2" thickBot="1" x14ac:dyDescent="0.35">
      <c r="A12" s="231" t="s">
        <v>8</v>
      </c>
      <c r="B12" s="229">
        <f t="shared" si="1"/>
        <v>42787</v>
      </c>
      <c r="C12" s="229">
        <f t="shared" si="0"/>
        <v>42789</v>
      </c>
      <c r="D12" s="232" t="s">
        <v>251</v>
      </c>
      <c r="E12" s="232" t="s">
        <v>252</v>
      </c>
      <c r="F12" s="236" t="s">
        <v>271</v>
      </c>
      <c r="G12" s="236" t="s">
        <v>243</v>
      </c>
      <c r="H12" s="236" t="s">
        <v>272</v>
      </c>
      <c r="I12" s="236" t="s">
        <v>273</v>
      </c>
      <c r="J12" s="236"/>
    </row>
    <row r="13" spans="1:15" s="178" customFormat="1" ht="16.2" thickBot="1" x14ac:dyDescent="0.35">
      <c r="A13" s="228" t="s">
        <v>196</v>
      </c>
      <c r="B13" s="229">
        <f t="shared" si="1"/>
        <v>42794</v>
      </c>
      <c r="C13" s="229">
        <f t="shared" si="0"/>
        <v>42796</v>
      </c>
      <c r="D13" s="230"/>
      <c r="E13" s="230" t="s">
        <v>253</v>
      </c>
      <c r="F13" s="235" t="s">
        <v>271</v>
      </c>
      <c r="G13" s="235" t="s">
        <v>243</v>
      </c>
      <c r="H13" s="235" t="s">
        <v>272</v>
      </c>
      <c r="I13" s="235" t="s">
        <v>273</v>
      </c>
      <c r="J13" s="235"/>
    </row>
    <row r="14" spans="1:15" s="178" customFormat="1" ht="16.2" thickBot="1" x14ac:dyDescent="0.35">
      <c r="A14" s="231" t="s">
        <v>197</v>
      </c>
      <c r="B14" s="229">
        <f t="shared" si="1"/>
        <v>42801</v>
      </c>
      <c r="C14" s="229">
        <f t="shared" si="0"/>
        <v>42803</v>
      </c>
      <c r="D14" s="232"/>
      <c r="E14" s="232" t="s">
        <v>254</v>
      </c>
      <c r="F14" s="236" t="s">
        <v>271</v>
      </c>
      <c r="G14" s="236" t="s">
        <v>243</v>
      </c>
      <c r="H14" s="236" t="s">
        <v>272</v>
      </c>
      <c r="I14" s="236" t="s">
        <v>273</v>
      </c>
      <c r="J14" s="236" t="s">
        <v>255</v>
      </c>
    </row>
    <row r="15" spans="1:15" ht="16.2" thickBot="1" x14ac:dyDescent="0.35">
      <c r="A15" s="228" t="s">
        <v>198</v>
      </c>
      <c r="B15" s="229">
        <f t="shared" si="1"/>
        <v>42808</v>
      </c>
      <c r="C15" s="229">
        <f t="shared" si="0"/>
        <v>42810</v>
      </c>
      <c r="D15" s="230" t="s">
        <v>256</v>
      </c>
      <c r="E15" s="230" t="s">
        <v>257</v>
      </c>
      <c r="F15" s="235" t="s">
        <v>271</v>
      </c>
      <c r="G15" s="235" t="s">
        <v>243</v>
      </c>
      <c r="H15" s="235" t="s">
        <v>272</v>
      </c>
      <c r="I15" s="235" t="s">
        <v>273</v>
      </c>
      <c r="J15" s="235" t="s">
        <v>258</v>
      </c>
      <c r="K15" s="177"/>
    </row>
    <row r="16" spans="1:15" ht="16.2" thickBot="1" x14ac:dyDescent="0.35">
      <c r="A16" s="231" t="s">
        <v>199</v>
      </c>
      <c r="B16" s="229">
        <f t="shared" si="1"/>
        <v>42815</v>
      </c>
      <c r="C16" s="229">
        <f t="shared" si="0"/>
        <v>42817</v>
      </c>
      <c r="D16" s="232"/>
      <c r="E16" s="232" t="s">
        <v>259</v>
      </c>
      <c r="F16" s="236" t="s">
        <v>271</v>
      </c>
      <c r="G16" s="236" t="s">
        <v>260</v>
      </c>
      <c r="H16" s="236" t="s">
        <v>272</v>
      </c>
      <c r="I16" s="236" t="s">
        <v>273</v>
      </c>
      <c r="J16" s="236" t="s">
        <v>260</v>
      </c>
    </row>
    <row r="17" spans="1:16" ht="16.2" thickBot="1" x14ac:dyDescent="0.35">
      <c r="A17" s="228" t="s">
        <v>200</v>
      </c>
      <c r="B17" s="229">
        <f t="shared" si="1"/>
        <v>42822</v>
      </c>
      <c r="C17" s="229">
        <f t="shared" si="0"/>
        <v>42824</v>
      </c>
      <c r="D17" s="230"/>
      <c r="E17" s="230" t="s">
        <v>261</v>
      </c>
      <c r="F17" s="235" t="s">
        <v>271</v>
      </c>
      <c r="G17" s="235" t="s">
        <v>243</v>
      </c>
      <c r="H17" s="235" t="s">
        <v>272</v>
      </c>
      <c r="I17" s="235" t="s">
        <v>273</v>
      </c>
      <c r="J17" s="237"/>
    </row>
    <row r="18" spans="1:16" ht="16.2" thickBot="1" x14ac:dyDescent="0.35">
      <c r="A18" s="238" t="s">
        <v>201</v>
      </c>
      <c r="B18" s="239">
        <f t="shared" si="1"/>
        <v>42829</v>
      </c>
      <c r="C18" s="239">
        <f t="shared" si="0"/>
        <v>42831</v>
      </c>
      <c r="D18" s="240"/>
      <c r="E18" s="240"/>
      <c r="F18" s="241" t="s">
        <v>262</v>
      </c>
      <c r="G18" s="241" t="s">
        <v>262</v>
      </c>
      <c r="H18" s="241" t="s">
        <v>262</v>
      </c>
      <c r="I18" s="241" t="s">
        <v>262</v>
      </c>
      <c r="J18" s="241" t="s">
        <v>262</v>
      </c>
    </row>
    <row r="19" spans="1:16" ht="16.2" thickBot="1" x14ac:dyDescent="0.35">
      <c r="A19" s="228" t="s">
        <v>202</v>
      </c>
      <c r="B19" s="229">
        <f t="shared" si="1"/>
        <v>42836</v>
      </c>
      <c r="C19" s="229">
        <f t="shared" si="0"/>
        <v>42838</v>
      </c>
      <c r="D19" s="230"/>
      <c r="E19" s="230" t="s">
        <v>263</v>
      </c>
      <c r="F19" s="235" t="s">
        <v>271</v>
      </c>
      <c r="G19" s="235" t="s">
        <v>243</v>
      </c>
      <c r="H19" s="235" t="s">
        <v>272</v>
      </c>
      <c r="I19" s="235" t="s">
        <v>273</v>
      </c>
      <c r="J19" s="235" t="s">
        <v>274</v>
      </c>
    </row>
    <row r="20" spans="1:16" ht="16.2" thickBot="1" x14ac:dyDescent="0.35">
      <c r="A20" s="231" t="s">
        <v>203</v>
      </c>
      <c r="B20" s="229">
        <f t="shared" si="1"/>
        <v>42843</v>
      </c>
      <c r="C20" s="229">
        <f t="shared" si="0"/>
        <v>42845</v>
      </c>
      <c r="D20" s="232"/>
      <c r="E20" s="232" t="s">
        <v>264</v>
      </c>
      <c r="F20" s="236" t="s">
        <v>271</v>
      </c>
      <c r="G20" s="236" t="s">
        <v>243</v>
      </c>
      <c r="H20" s="236" t="s">
        <v>272</v>
      </c>
      <c r="I20" s="236" t="s">
        <v>273</v>
      </c>
      <c r="J20" s="236"/>
    </row>
    <row r="21" spans="1:16" ht="16.2" thickBot="1" x14ac:dyDescent="0.35">
      <c r="A21" s="228" t="s">
        <v>204</v>
      </c>
      <c r="B21" s="229">
        <f t="shared" si="1"/>
        <v>42850</v>
      </c>
      <c r="C21" s="229">
        <f t="shared" si="0"/>
        <v>42852</v>
      </c>
      <c r="D21" s="230" t="s">
        <v>265</v>
      </c>
      <c r="E21" s="230" t="s">
        <v>266</v>
      </c>
      <c r="F21" s="235" t="s">
        <v>271</v>
      </c>
      <c r="G21" s="235" t="s">
        <v>243</v>
      </c>
      <c r="H21" s="235" t="s">
        <v>272</v>
      </c>
      <c r="I21" s="235" t="s">
        <v>273</v>
      </c>
      <c r="J21" s="235" t="s">
        <v>267</v>
      </c>
    </row>
    <row r="22" spans="1:16" s="183" customFormat="1" ht="15.75" customHeight="1" x14ac:dyDescent="0.3">
      <c r="A22" s="441" t="s">
        <v>268</v>
      </c>
      <c r="B22" s="442"/>
      <c r="C22" s="442"/>
      <c r="D22" s="443"/>
      <c r="E22" s="242"/>
      <c r="F22" s="243"/>
      <c r="G22" s="444" t="s">
        <v>174</v>
      </c>
      <c r="H22" s="445"/>
      <c r="I22" s="445"/>
      <c r="J22" s="336"/>
      <c r="L22" s="171"/>
      <c r="M22" s="171"/>
      <c r="N22" s="171"/>
      <c r="O22" s="171"/>
      <c r="P22" s="171"/>
    </row>
    <row r="23" spans="1:16" ht="15.75" customHeight="1" x14ac:dyDescent="0.3">
      <c r="A23" s="418" t="s">
        <v>175</v>
      </c>
      <c r="B23" s="419"/>
      <c r="C23" s="419"/>
      <c r="D23" s="420"/>
      <c r="E23" s="244" t="s">
        <v>211</v>
      </c>
      <c r="F23" s="245"/>
      <c r="G23" s="404" t="s">
        <v>176</v>
      </c>
      <c r="H23" s="405"/>
      <c r="I23" s="405"/>
      <c r="J23" s="317"/>
    </row>
    <row r="24" spans="1:16" ht="15.75" customHeight="1" x14ac:dyDescent="0.3">
      <c r="A24" s="418" t="s">
        <v>177</v>
      </c>
      <c r="B24" s="419"/>
      <c r="C24" s="419"/>
      <c r="D24" s="420"/>
      <c r="E24" s="244" t="s">
        <v>212</v>
      </c>
      <c r="F24" s="245"/>
      <c r="G24" s="404" t="s">
        <v>178</v>
      </c>
      <c r="H24" s="405"/>
      <c r="I24" s="405"/>
      <c r="J24" s="317"/>
    </row>
    <row r="25" spans="1:16" ht="15.75" customHeight="1" x14ac:dyDescent="0.3">
      <c r="A25" s="418" t="s">
        <v>179</v>
      </c>
      <c r="B25" s="419"/>
      <c r="C25" s="419"/>
      <c r="D25" s="420"/>
      <c r="E25" s="244" t="s">
        <v>213</v>
      </c>
      <c r="F25" s="245"/>
      <c r="G25" s="409"/>
      <c r="H25" s="410"/>
      <c r="I25" s="410"/>
      <c r="J25" s="411"/>
    </row>
    <row r="26" spans="1:16" ht="15.75" customHeight="1" x14ac:dyDescent="0.3">
      <c r="A26" s="421" t="s">
        <v>180</v>
      </c>
      <c r="B26" s="422"/>
      <c r="C26" s="422"/>
      <c r="D26" s="423"/>
      <c r="E26" s="244" t="s">
        <v>214</v>
      </c>
      <c r="F26" s="245"/>
      <c r="G26" s="404" t="s">
        <v>181</v>
      </c>
      <c r="H26" s="405"/>
      <c r="I26" s="405"/>
      <c r="J26" s="317"/>
    </row>
    <row r="27" spans="1:16" ht="15.75" customHeight="1" x14ac:dyDescent="0.3">
      <c r="A27" s="406" t="s">
        <v>205</v>
      </c>
      <c r="B27" s="407"/>
      <c r="C27" s="407"/>
      <c r="D27" s="408"/>
      <c r="E27" s="244" t="s">
        <v>215</v>
      </c>
      <c r="F27" s="245"/>
      <c r="G27" s="404" t="s">
        <v>182</v>
      </c>
      <c r="H27" s="405"/>
      <c r="I27" s="405"/>
      <c r="J27" s="317"/>
    </row>
    <row r="28" spans="1:16" x14ac:dyDescent="0.3">
      <c r="A28" s="406" t="s">
        <v>216</v>
      </c>
      <c r="B28" s="407"/>
      <c r="C28" s="407"/>
      <c r="D28" s="408"/>
      <c r="E28" s="244" t="s">
        <v>215</v>
      </c>
      <c r="F28" s="245"/>
      <c r="G28" s="409"/>
      <c r="H28" s="410"/>
      <c r="I28" s="410"/>
      <c r="J28" s="411"/>
    </row>
    <row r="29" spans="1:16" ht="16.5" customHeight="1" thickBot="1" x14ac:dyDescent="0.35">
      <c r="A29" s="412" t="s">
        <v>217</v>
      </c>
      <c r="B29" s="413"/>
      <c r="C29" s="413"/>
      <c r="D29" s="414"/>
      <c r="E29" s="246" t="s">
        <v>218</v>
      </c>
      <c r="F29" s="247"/>
      <c r="G29" s="404" t="s">
        <v>183</v>
      </c>
      <c r="H29" s="405"/>
      <c r="I29" s="405"/>
      <c r="J29" s="317"/>
    </row>
    <row r="30" spans="1:16" ht="15.75" customHeight="1" x14ac:dyDescent="0.3">
      <c r="A30" s="415" t="s">
        <v>9</v>
      </c>
      <c r="B30" s="416"/>
      <c r="C30" s="416"/>
      <c r="D30" s="417"/>
      <c r="E30" s="248" t="s">
        <v>219</v>
      </c>
      <c r="F30" s="249"/>
      <c r="G30" s="404" t="s">
        <v>184</v>
      </c>
      <c r="H30" s="405"/>
      <c r="I30" s="405"/>
      <c r="J30" s="317"/>
    </row>
    <row r="31" spans="1:16" x14ac:dyDescent="0.3">
      <c r="A31" s="398"/>
      <c r="B31" s="399"/>
      <c r="C31" s="399"/>
      <c r="D31" s="400"/>
      <c r="E31" s="250" t="s">
        <v>220</v>
      </c>
      <c r="F31" s="251"/>
      <c r="G31" s="401"/>
      <c r="H31" s="402"/>
      <c r="I31" s="402"/>
      <c r="J31" s="403"/>
    </row>
    <row r="32" spans="1:16" ht="15.75" customHeight="1" x14ac:dyDescent="0.3">
      <c r="A32" s="398"/>
      <c r="B32" s="399"/>
      <c r="C32" s="399"/>
      <c r="D32" s="400"/>
      <c r="E32" s="250" t="s">
        <v>221</v>
      </c>
      <c r="F32" s="251"/>
      <c r="G32" s="404" t="s">
        <v>185</v>
      </c>
      <c r="H32" s="405"/>
      <c r="I32" s="405"/>
      <c r="J32" s="317"/>
    </row>
    <row r="33" spans="1:10" ht="15.75" customHeight="1" x14ac:dyDescent="0.3">
      <c r="A33" s="398"/>
      <c r="B33" s="399"/>
      <c r="C33" s="399"/>
      <c r="D33" s="400"/>
      <c r="E33" s="250"/>
      <c r="F33" s="251"/>
      <c r="G33" s="404" t="s">
        <v>186</v>
      </c>
      <c r="H33" s="405"/>
      <c r="I33" s="405"/>
      <c r="J33" s="317"/>
    </row>
    <row r="34" spans="1:10" ht="16.2" thickBot="1" x14ac:dyDescent="0.35">
      <c r="A34" s="393"/>
      <c r="B34" s="394"/>
      <c r="C34" s="394"/>
      <c r="D34" s="395"/>
      <c r="E34" s="252" t="s">
        <v>222</v>
      </c>
      <c r="F34" s="253"/>
      <c r="G34" s="396" t="s">
        <v>187</v>
      </c>
      <c r="H34" s="397"/>
      <c r="I34" s="397"/>
      <c r="J34" s="321"/>
    </row>
  </sheetData>
  <mergeCells count="34">
    <mergeCell ref="A24:D24"/>
    <mergeCell ref="G24:J24"/>
    <mergeCell ref="A1:J1"/>
    <mergeCell ref="A2:E2"/>
    <mergeCell ref="F2:J2"/>
    <mergeCell ref="A3:E3"/>
    <mergeCell ref="F3:J3"/>
    <mergeCell ref="I5:J5"/>
    <mergeCell ref="G6:J6"/>
    <mergeCell ref="A22:D22"/>
    <mergeCell ref="G22:J22"/>
    <mergeCell ref="A23:D23"/>
    <mergeCell ref="G23:J23"/>
    <mergeCell ref="G25:J25"/>
    <mergeCell ref="A26:D26"/>
    <mergeCell ref="G26:J26"/>
    <mergeCell ref="A27:D27"/>
    <mergeCell ref="G27:J27"/>
    <mergeCell ref="L4:O4"/>
    <mergeCell ref="A34:D34"/>
    <mergeCell ref="G34:J34"/>
    <mergeCell ref="A31:D31"/>
    <mergeCell ref="G31:J31"/>
    <mergeCell ref="A32:D32"/>
    <mergeCell ref="G32:J32"/>
    <mergeCell ref="A33:D33"/>
    <mergeCell ref="G33:J33"/>
    <mergeCell ref="A28:D28"/>
    <mergeCell ref="G28:J28"/>
    <mergeCell ref="A29:D29"/>
    <mergeCell ref="G29:J29"/>
    <mergeCell ref="A30:D30"/>
    <mergeCell ref="G30:J30"/>
    <mergeCell ref="A25:D25"/>
  </mergeCells>
  <hyperlinks>
    <hyperlink ref="L4:M4" location="MENU!A1" display="RETURN TO MENU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M3" sqref="M3:O3"/>
    </sheetView>
  </sheetViews>
  <sheetFormatPr defaultColWidth="9" defaultRowHeight="15.6" x14ac:dyDescent="0.3"/>
  <cols>
    <col min="1" max="1" width="9" style="22" customWidth="1"/>
    <col min="2" max="2" width="24.19921875" style="22" bestFit="1" customWidth="1"/>
    <col min="3" max="3" width="11.8984375" style="1" bestFit="1" customWidth="1"/>
    <col min="4" max="4" width="13.59765625" style="1" bestFit="1" customWidth="1"/>
    <col min="5" max="8" width="11.3984375" style="1" customWidth="1"/>
    <col min="9" max="9" width="10.09765625" style="1" customWidth="1"/>
    <col min="10" max="10" width="18" style="1" customWidth="1"/>
    <col min="11" max="11" width="23.09765625" style="1" bestFit="1" customWidth="1"/>
    <col min="12" max="16384" width="9" style="1"/>
  </cols>
  <sheetData>
    <row r="1" spans="1:15" s="255" customFormat="1" ht="16.2" thickBot="1" x14ac:dyDescent="0.35">
      <c r="A1" s="254" t="s">
        <v>275</v>
      </c>
      <c r="B1" s="254"/>
    </row>
    <row r="2" spans="1:15" ht="16.2" thickBot="1" x14ac:dyDescent="0.35">
      <c r="A2" s="510" t="s">
        <v>276</v>
      </c>
      <c r="B2" s="511"/>
      <c r="C2" s="511"/>
      <c r="D2" s="511"/>
      <c r="E2" s="511"/>
      <c r="F2" s="511"/>
      <c r="G2" s="511"/>
      <c r="H2" s="511"/>
      <c r="I2" s="511"/>
      <c r="J2" s="511"/>
      <c r="K2" s="512"/>
    </row>
    <row r="3" spans="1:15" ht="26.4" thickBot="1" x14ac:dyDescent="0.35">
      <c r="A3" s="513" t="s">
        <v>65</v>
      </c>
      <c r="B3" s="514"/>
      <c r="C3" s="514"/>
      <c r="D3" s="514"/>
      <c r="E3" s="514"/>
      <c r="F3" s="514"/>
      <c r="G3" s="514"/>
      <c r="H3" s="514"/>
      <c r="I3" s="515" t="s">
        <v>36</v>
      </c>
      <c r="J3" s="516"/>
      <c r="K3" s="517"/>
      <c r="M3" s="518" t="s">
        <v>34</v>
      </c>
      <c r="N3" s="519"/>
      <c r="O3" s="520"/>
    </row>
    <row r="4" spans="1:15" ht="16.2" thickBot="1" x14ac:dyDescent="0.35">
      <c r="A4" s="521" t="s">
        <v>66</v>
      </c>
      <c r="B4" s="514"/>
      <c r="C4" s="514"/>
      <c r="D4" s="514"/>
      <c r="E4" s="514"/>
      <c r="F4" s="514"/>
      <c r="G4" s="514"/>
      <c r="H4" s="514"/>
      <c r="I4" s="299" t="str">
        <f>IF(ISERROR(IF(I6="","",IF(I6&gt;89.45,"A",IF(I6&gt;79.4,"B", IF(I6&gt;69.45,"C",IF(I6&gt;59.45,"D","F")))))),"",IF(I6="","",IF(I6&gt;89.45,"A",IF(I6&gt;79.45,"B", IF(I6&gt;69.45,"C",IF(I6&gt;59.45,"D","F"))))))</f>
        <v>F</v>
      </c>
      <c r="J4" s="522" t="s">
        <v>277</v>
      </c>
      <c r="K4" s="523"/>
      <c r="M4" s="19"/>
      <c r="N4" s="19"/>
      <c r="O4" s="19"/>
    </row>
    <row r="5" spans="1:15" s="19" customFormat="1" ht="15" customHeight="1" thickTop="1" thickBot="1" x14ac:dyDescent="0.35">
      <c r="A5" s="507" t="s">
        <v>154</v>
      </c>
      <c r="B5" s="256" t="s">
        <v>309</v>
      </c>
      <c r="C5" s="499" t="s">
        <v>278</v>
      </c>
      <c r="D5" s="499" t="s">
        <v>279</v>
      </c>
      <c r="E5" s="499" t="s">
        <v>280</v>
      </c>
      <c r="F5" s="499" t="s">
        <v>281</v>
      </c>
      <c r="G5" s="499" t="s">
        <v>282</v>
      </c>
      <c r="H5" s="499" t="s">
        <v>259</v>
      </c>
      <c r="I5" s="298" t="str">
        <f>IF(ISERROR(IF(I7="","",IF(I7&gt;89.45,"A",IF(I7&gt;79.4,"B", IF(I7&gt;69.45,"C",IF(I7&gt;59.45,"D","F")))))),"",IF(I7="","",IF(I7&gt;89.45,"A",IF(I7&gt;79.45,"B", IF(I7&gt;69.45,"C",IF(I7&gt;59.45,"D","F"))))))</f>
        <v>F</v>
      </c>
      <c r="J5" s="501" t="s">
        <v>69</v>
      </c>
      <c r="K5" s="502"/>
    </row>
    <row r="6" spans="1:15" s="19" customFormat="1" ht="15" customHeight="1" thickTop="1" thickBot="1" x14ac:dyDescent="0.35">
      <c r="A6" s="508"/>
      <c r="B6" s="257" t="s">
        <v>41</v>
      </c>
      <c r="C6" s="500"/>
      <c r="D6" s="500"/>
      <c r="E6" s="500"/>
      <c r="F6" s="500"/>
      <c r="G6" s="500"/>
      <c r="H6" s="500"/>
      <c r="I6" s="294">
        <f>SUM(($C$8*$C$9),($D$8*$D$9),($E$8*$E$9),($F$8*(($F$16+$F$21+$F$29+C31+D31+E31)/3)),($G$8*$G$9),($H$8*$H$9))</f>
        <v>41.326666666666668</v>
      </c>
      <c r="J6" s="503" t="s">
        <v>283</v>
      </c>
      <c r="K6" s="504"/>
    </row>
    <row r="7" spans="1:15" s="19" customFormat="1" ht="15" customHeight="1" thickTop="1" thickBot="1" x14ac:dyDescent="0.35">
      <c r="A7" s="508"/>
      <c r="B7" s="257" t="s">
        <v>70</v>
      </c>
      <c r="C7" s="258">
        <v>15</v>
      </c>
      <c r="D7" s="258">
        <v>20</v>
      </c>
      <c r="E7" s="258">
        <v>15</v>
      </c>
      <c r="F7" s="258">
        <v>3</v>
      </c>
      <c r="G7" s="258">
        <v>2</v>
      </c>
      <c r="H7" s="258">
        <v>1</v>
      </c>
      <c r="I7" s="285">
        <f>SUM(($C$8*$C$9),($D$8*$D$9),($E$8*$E$9),($F$8*$F$9),($G$8*$G$9),($H$8*$H$9))</f>
        <v>41.326666666666668</v>
      </c>
      <c r="J7" s="505" t="s">
        <v>284</v>
      </c>
      <c r="K7" s="506"/>
    </row>
    <row r="8" spans="1:15" s="19" customFormat="1" ht="15" customHeight="1" thickBot="1" x14ac:dyDescent="0.35">
      <c r="A8" s="509"/>
      <c r="B8" s="259" t="s">
        <v>285</v>
      </c>
      <c r="C8" s="260">
        <v>0.1</v>
      </c>
      <c r="D8" s="260">
        <v>0.1</v>
      </c>
      <c r="E8" s="260">
        <v>0.2</v>
      </c>
      <c r="F8" s="260">
        <v>0.3</v>
      </c>
      <c r="G8" s="260">
        <v>0.1</v>
      </c>
      <c r="H8" s="260">
        <v>0.2</v>
      </c>
      <c r="I8" s="482"/>
      <c r="J8" s="483"/>
      <c r="K8" s="484"/>
    </row>
    <row r="9" spans="1:15" s="19" customFormat="1" ht="15" customHeight="1" thickBot="1" x14ac:dyDescent="0.35">
      <c r="A9" s="261"/>
      <c r="B9" s="259" t="s">
        <v>286</v>
      </c>
      <c r="C9" s="262">
        <f t="shared" ref="C9:H9" si="0">AVERAGE(C10:C29)</f>
        <v>59.166666666666664</v>
      </c>
      <c r="D9" s="262">
        <f t="shared" si="0"/>
        <v>64.900000000000006</v>
      </c>
      <c r="E9" s="262">
        <f t="shared" si="0"/>
        <v>49.6</v>
      </c>
      <c r="F9" s="262">
        <f t="shared" si="0"/>
        <v>63.333333333333336</v>
      </c>
      <c r="G9" s="262">
        <f t="shared" si="0"/>
        <v>0</v>
      </c>
      <c r="H9" s="262">
        <f t="shared" si="0"/>
        <v>0</v>
      </c>
      <c r="I9" s="295"/>
      <c r="J9" s="296"/>
      <c r="K9" s="297"/>
    </row>
    <row r="10" spans="1:15" s="19" customFormat="1" ht="15" customHeight="1" x14ac:dyDescent="0.3">
      <c r="A10" s="497" t="s">
        <v>287</v>
      </c>
      <c r="B10" s="272" t="s">
        <v>288</v>
      </c>
      <c r="C10" s="193">
        <v>100</v>
      </c>
      <c r="D10" s="193">
        <v>100</v>
      </c>
      <c r="E10" s="193">
        <v>100</v>
      </c>
      <c r="F10" s="194"/>
      <c r="G10" s="194"/>
      <c r="H10" s="194"/>
      <c r="I10" s="494"/>
      <c r="J10" s="495"/>
      <c r="K10" s="496"/>
    </row>
    <row r="11" spans="1:15" x14ac:dyDescent="0.3">
      <c r="A11" s="498"/>
      <c r="B11" s="273" t="s">
        <v>289</v>
      </c>
      <c r="C11" s="196">
        <v>100</v>
      </c>
      <c r="D11" s="196">
        <v>100</v>
      </c>
      <c r="E11" s="196">
        <v>72</v>
      </c>
      <c r="F11" s="211"/>
      <c r="G11" s="211"/>
      <c r="H11" s="211"/>
      <c r="I11" s="485" t="s">
        <v>310</v>
      </c>
      <c r="J11" s="486"/>
      <c r="K11" s="487"/>
    </row>
    <row r="12" spans="1:15" ht="15" customHeight="1" x14ac:dyDescent="0.3">
      <c r="A12" s="498"/>
      <c r="B12" s="273" t="s">
        <v>290</v>
      </c>
      <c r="C12" s="196">
        <v>100</v>
      </c>
      <c r="D12" s="196">
        <v>100</v>
      </c>
      <c r="E12" s="196">
        <v>100</v>
      </c>
      <c r="F12" s="211"/>
      <c r="G12" s="211"/>
      <c r="H12" s="211"/>
      <c r="I12" s="485" t="s">
        <v>311</v>
      </c>
      <c r="J12" s="486"/>
      <c r="K12" s="487"/>
    </row>
    <row r="13" spans="1:15" ht="15" customHeight="1" thickBot="1" x14ac:dyDescent="0.35">
      <c r="A13" s="498"/>
      <c r="B13" s="274" t="s">
        <v>291</v>
      </c>
      <c r="C13" s="211"/>
      <c r="D13" s="196">
        <v>98</v>
      </c>
      <c r="E13" s="211"/>
      <c r="F13" s="211"/>
      <c r="G13" s="211"/>
      <c r="H13" s="211"/>
      <c r="I13" s="485"/>
      <c r="J13" s="486"/>
      <c r="K13" s="487"/>
    </row>
    <row r="14" spans="1:15" ht="15.75" customHeight="1" thickBot="1" x14ac:dyDescent="0.35">
      <c r="A14" s="498"/>
      <c r="B14" s="274" t="s">
        <v>291</v>
      </c>
      <c r="C14" s="211"/>
      <c r="D14" s="196">
        <v>100</v>
      </c>
      <c r="E14" s="211"/>
      <c r="F14" s="211"/>
      <c r="G14" s="211"/>
      <c r="H14" s="211"/>
      <c r="I14" s="290"/>
      <c r="J14" s="286" t="s">
        <v>312</v>
      </c>
      <c r="K14" s="263" t="s">
        <v>30</v>
      </c>
    </row>
    <row r="15" spans="1:15" ht="15" customHeight="1" thickBot="1" x14ac:dyDescent="0.35">
      <c r="A15" s="498"/>
      <c r="B15" s="274" t="s">
        <v>292</v>
      </c>
      <c r="C15" s="196">
        <v>100</v>
      </c>
      <c r="D15" s="196">
        <v>100</v>
      </c>
      <c r="E15" s="196">
        <v>100</v>
      </c>
      <c r="F15" s="211"/>
      <c r="G15" s="196">
        <v>0</v>
      </c>
      <c r="H15" s="211"/>
      <c r="I15" s="290"/>
      <c r="J15" s="287" t="s">
        <v>92</v>
      </c>
      <c r="K15" s="264" t="s">
        <v>25</v>
      </c>
    </row>
    <row r="16" spans="1:15" ht="15.75" customHeight="1" thickBot="1" x14ac:dyDescent="0.35">
      <c r="A16" s="498"/>
      <c r="B16" s="273" t="s">
        <v>293</v>
      </c>
      <c r="C16" s="196">
        <v>87.5</v>
      </c>
      <c r="D16" s="196">
        <v>100</v>
      </c>
      <c r="E16" s="196">
        <v>96</v>
      </c>
      <c r="F16" s="196">
        <v>100</v>
      </c>
      <c r="G16" s="211"/>
      <c r="H16" s="211"/>
      <c r="I16" s="290"/>
      <c r="J16" s="287" t="s">
        <v>95</v>
      </c>
      <c r="K16" s="264" t="s">
        <v>26</v>
      </c>
    </row>
    <row r="17" spans="1:11" ht="15.75" customHeight="1" thickBot="1" x14ac:dyDescent="0.35">
      <c r="A17" s="498"/>
      <c r="B17" s="273" t="s">
        <v>294</v>
      </c>
      <c r="C17" s="211"/>
      <c r="D17" s="196">
        <v>100</v>
      </c>
      <c r="E17" s="211"/>
      <c r="F17" s="211"/>
      <c r="G17" s="211"/>
      <c r="H17" s="211"/>
      <c r="I17" s="290"/>
      <c r="J17" s="287" t="s">
        <v>97</v>
      </c>
      <c r="K17" s="264" t="s">
        <v>27</v>
      </c>
    </row>
    <row r="18" spans="1:11" ht="15" customHeight="1" thickBot="1" x14ac:dyDescent="0.35">
      <c r="A18" s="498"/>
      <c r="B18" s="273" t="s">
        <v>295</v>
      </c>
      <c r="C18" s="196">
        <v>100</v>
      </c>
      <c r="D18" s="196">
        <v>100</v>
      </c>
      <c r="E18" s="196">
        <v>76</v>
      </c>
      <c r="F18" s="211"/>
      <c r="G18" s="211"/>
      <c r="H18" s="211"/>
      <c r="I18" s="290"/>
      <c r="J18" s="287" t="s">
        <v>99</v>
      </c>
      <c r="K18" s="264" t="s">
        <v>28</v>
      </c>
    </row>
    <row r="19" spans="1:11" ht="15" customHeight="1" thickBot="1" x14ac:dyDescent="0.35">
      <c r="A19" s="498"/>
      <c r="B19" s="274" t="s">
        <v>296</v>
      </c>
      <c r="C19" s="196">
        <v>100</v>
      </c>
      <c r="D19" s="196">
        <v>100</v>
      </c>
      <c r="E19" s="196">
        <v>100</v>
      </c>
      <c r="F19" s="211"/>
      <c r="G19" s="211"/>
      <c r="H19" s="211"/>
      <c r="I19" s="290"/>
      <c r="J19" s="287" t="s">
        <v>313</v>
      </c>
      <c r="K19" s="264" t="s">
        <v>29</v>
      </c>
    </row>
    <row r="20" spans="1:11" ht="15" customHeight="1" x14ac:dyDescent="0.3">
      <c r="A20" s="498"/>
      <c r="B20" s="274" t="s">
        <v>297</v>
      </c>
      <c r="C20" s="211"/>
      <c r="D20" s="196">
        <v>100</v>
      </c>
      <c r="E20" s="211"/>
      <c r="F20" s="211"/>
      <c r="G20" s="211"/>
      <c r="H20" s="211"/>
      <c r="I20" s="485"/>
      <c r="J20" s="486"/>
      <c r="K20" s="487"/>
    </row>
    <row r="21" spans="1:11" ht="15" customHeight="1" thickBot="1" x14ac:dyDescent="0.35">
      <c r="A21" s="498"/>
      <c r="B21" s="273" t="s">
        <v>298</v>
      </c>
      <c r="C21" s="196">
        <v>100</v>
      </c>
      <c r="D21" s="196">
        <v>100</v>
      </c>
      <c r="E21" s="196">
        <v>100</v>
      </c>
      <c r="F21" s="196">
        <v>90</v>
      </c>
      <c r="G21" s="211"/>
      <c r="H21" s="211"/>
      <c r="I21" s="485"/>
      <c r="J21" s="486"/>
      <c r="K21" s="487"/>
    </row>
    <row r="22" spans="1:11" ht="15" customHeight="1" thickBot="1" x14ac:dyDescent="0.35">
      <c r="A22" s="498"/>
      <c r="B22" s="273" t="s">
        <v>299</v>
      </c>
      <c r="C22" s="196">
        <v>100</v>
      </c>
      <c r="D22" s="196">
        <v>0</v>
      </c>
      <c r="E22" s="196">
        <v>0</v>
      </c>
      <c r="F22" s="211"/>
      <c r="G22" s="196">
        <v>0</v>
      </c>
      <c r="H22" s="211"/>
      <c r="I22" s="290"/>
      <c r="J22" s="286" t="s">
        <v>314</v>
      </c>
      <c r="K22" s="263" t="s">
        <v>315</v>
      </c>
    </row>
    <row r="23" spans="1:11" ht="15.75" customHeight="1" thickBot="1" x14ac:dyDescent="0.35">
      <c r="A23" s="498"/>
      <c r="B23" s="274" t="s">
        <v>300</v>
      </c>
      <c r="C23" s="196">
        <v>0</v>
      </c>
      <c r="D23" s="196">
        <v>100</v>
      </c>
      <c r="E23" s="196">
        <v>0</v>
      </c>
      <c r="F23" s="211"/>
      <c r="G23" s="211"/>
      <c r="H23" s="211"/>
      <c r="I23" s="290"/>
      <c r="J23" s="288" t="s">
        <v>316</v>
      </c>
      <c r="K23" s="266">
        <v>0.1</v>
      </c>
    </row>
    <row r="24" spans="1:11" ht="15" customHeight="1" thickBot="1" x14ac:dyDescent="0.35">
      <c r="A24" s="498"/>
      <c r="B24" s="274" t="s">
        <v>301</v>
      </c>
      <c r="C24" s="196">
        <v>0</v>
      </c>
      <c r="D24" s="196">
        <v>0</v>
      </c>
      <c r="E24" s="196">
        <v>0</v>
      </c>
      <c r="F24" s="211"/>
      <c r="G24" s="211"/>
      <c r="H24" s="211"/>
      <c r="I24" s="290"/>
      <c r="J24" s="288" t="s">
        <v>317</v>
      </c>
      <c r="K24" s="266">
        <v>0.1</v>
      </c>
    </row>
    <row r="25" spans="1:11" ht="15" customHeight="1" thickBot="1" x14ac:dyDescent="0.35">
      <c r="A25" s="498"/>
      <c r="B25" s="273" t="s">
        <v>302</v>
      </c>
      <c r="C25" s="196">
        <v>0</v>
      </c>
      <c r="D25" s="196">
        <v>0</v>
      </c>
      <c r="E25" s="196">
        <v>0</v>
      </c>
      <c r="F25" s="211"/>
      <c r="G25" s="211"/>
      <c r="H25" s="211"/>
      <c r="I25" s="290"/>
      <c r="J25" s="288" t="s">
        <v>318</v>
      </c>
      <c r="K25" s="266">
        <v>0.2</v>
      </c>
    </row>
    <row r="26" spans="1:11" ht="15" customHeight="1" thickBot="1" x14ac:dyDescent="0.35">
      <c r="A26" s="498"/>
      <c r="B26" s="273" t="s">
        <v>303</v>
      </c>
      <c r="C26" s="196">
        <v>0</v>
      </c>
      <c r="D26" s="196">
        <v>0</v>
      </c>
      <c r="E26" s="196">
        <v>0</v>
      </c>
      <c r="F26" s="211"/>
      <c r="G26" s="211"/>
      <c r="H26" s="211"/>
      <c r="I26" s="290"/>
      <c r="J26" s="288" t="s">
        <v>319</v>
      </c>
      <c r="K26" s="266">
        <v>0.3</v>
      </c>
    </row>
    <row r="27" spans="1:11" ht="15" customHeight="1" thickBot="1" x14ac:dyDescent="0.35">
      <c r="A27" s="498"/>
      <c r="B27" s="274" t="s">
        <v>304</v>
      </c>
      <c r="C27" s="196">
        <v>0</v>
      </c>
      <c r="D27" s="196">
        <v>0</v>
      </c>
      <c r="E27" s="196">
        <v>0</v>
      </c>
      <c r="F27" s="211"/>
      <c r="G27" s="211"/>
      <c r="H27" s="211"/>
      <c r="I27" s="290"/>
      <c r="J27" s="288" t="s">
        <v>320</v>
      </c>
      <c r="K27" s="266">
        <v>0.1</v>
      </c>
    </row>
    <row r="28" spans="1:11" ht="15.75" customHeight="1" thickBot="1" x14ac:dyDescent="0.35">
      <c r="A28" s="498"/>
      <c r="B28" s="273" t="s">
        <v>305</v>
      </c>
      <c r="C28" s="196">
        <v>0</v>
      </c>
      <c r="D28" s="196">
        <v>0</v>
      </c>
      <c r="E28" s="196">
        <v>0</v>
      </c>
      <c r="F28" s="211"/>
      <c r="G28" s="211"/>
      <c r="H28" s="211"/>
      <c r="I28" s="290"/>
      <c r="J28" s="288" t="s">
        <v>321</v>
      </c>
      <c r="K28" s="266">
        <v>0.2</v>
      </c>
    </row>
    <row r="29" spans="1:11" ht="15" customHeight="1" thickBot="1" x14ac:dyDescent="0.35">
      <c r="A29" s="498"/>
      <c r="B29" s="275" t="s">
        <v>306</v>
      </c>
      <c r="C29" s="265"/>
      <c r="D29" s="206">
        <v>0</v>
      </c>
      <c r="E29" s="265"/>
      <c r="F29" s="206">
        <v>0</v>
      </c>
      <c r="G29" s="265"/>
      <c r="H29" s="206">
        <v>0</v>
      </c>
      <c r="I29" s="290"/>
      <c r="J29" s="289" t="s">
        <v>322</v>
      </c>
      <c r="K29" s="267">
        <f>+SUM(K23:K28)</f>
        <v>1</v>
      </c>
    </row>
    <row r="30" spans="1:11" ht="15" customHeight="1" x14ac:dyDescent="0.3">
      <c r="A30" s="491" t="s">
        <v>323</v>
      </c>
      <c r="B30" s="492"/>
      <c r="C30" s="269" t="s">
        <v>75</v>
      </c>
      <c r="D30" s="270" t="s">
        <v>307</v>
      </c>
      <c r="E30" s="271" t="s">
        <v>308</v>
      </c>
      <c r="F30" s="280"/>
      <c r="G30" s="281"/>
      <c r="H30" s="282"/>
      <c r="I30" s="485"/>
      <c r="J30" s="486"/>
      <c r="K30" s="487"/>
    </row>
    <row r="31" spans="1:11" ht="15.75" customHeight="1" thickBot="1" x14ac:dyDescent="0.35">
      <c r="A31" s="493"/>
      <c r="B31" s="492"/>
      <c r="C31" s="276"/>
      <c r="D31" s="277"/>
      <c r="E31" s="278"/>
      <c r="F31" s="283"/>
      <c r="G31" s="279"/>
      <c r="H31" s="284"/>
      <c r="I31" s="485"/>
      <c r="J31" s="486"/>
      <c r="K31" s="487"/>
    </row>
    <row r="32" spans="1:11" ht="15" customHeight="1" thickBot="1" x14ac:dyDescent="0.35">
      <c r="A32" s="479" t="s">
        <v>156</v>
      </c>
      <c r="B32" s="480"/>
      <c r="C32" s="480"/>
      <c r="D32" s="480"/>
      <c r="E32" s="480"/>
      <c r="F32" s="480"/>
      <c r="G32" s="480"/>
      <c r="H32" s="481"/>
      <c r="I32" s="488"/>
      <c r="J32" s="489"/>
      <c r="K32" s="490"/>
    </row>
    <row r="33" spans="1:11" ht="16.2" thickBot="1" x14ac:dyDescent="0.35">
      <c r="A33" s="291"/>
      <c r="B33" s="292"/>
      <c r="C33" s="268"/>
      <c r="D33" s="268"/>
      <c r="E33" s="268"/>
      <c r="F33" s="268"/>
      <c r="G33" s="268"/>
      <c r="H33" s="268"/>
      <c r="I33" s="268"/>
      <c r="J33" s="268"/>
      <c r="K33" s="293"/>
    </row>
    <row r="34" spans="1:11" ht="15" customHeight="1" x14ac:dyDescent="0.3">
      <c r="A34" s="446" t="s">
        <v>146</v>
      </c>
      <c r="B34" s="447"/>
      <c r="C34" s="447"/>
      <c r="D34" s="448"/>
      <c r="E34" s="452" t="s">
        <v>324</v>
      </c>
      <c r="F34" s="453"/>
      <c r="G34" s="453"/>
      <c r="H34" s="453"/>
      <c r="I34" s="453"/>
      <c r="J34" s="453"/>
      <c r="K34" s="454"/>
    </row>
    <row r="35" spans="1:11" ht="15.75" customHeight="1" thickBot="1" x14ac:dyDescent="0.35">
      <c r="A35" s="449"/>
      <c r="B35" s="450"/>
      <c r="C35" s="450"/>
      <c r="D35" s="451"/>
      <c r="E35" s="455"/>
      <c r="F35" s="456"/>
      <c r="G35" s="456"/>
      <c r="H35" s="456"/>
      <c r="I35" s="456"/>
      <c r="J35" s="456"/>
      <c r="K35" s="457"/>
    </row>
    <row r="36" spans="1:11" ht="15" customHeight="1" x14ac:dyDescent="0.3">
      <c r="A36" s="458" t="s">
        <v>325</v>
      </c>
      <c r="B36" s="459"/>
      <c r="C36" s="459"/>
      <c r="D36" s="460"/>
      <c r="E36" s="464" t="s">
        <v>327</v>
      </c>
      <c r="F36" s="465"/>
      <c r="G36" s="465"/>
      <c r="H36" s="465"/>
      <c r="I36" s="465"/>
      <c r="J36" s="465"/>
      <c r="K36" s="466"/>
    </row>
    <row r="37" spans="1:11" ht="15" customHeight="1" thickBot="1" x14ac:dyDescent="0.35">
      <c r="A37" s="461"/>
      <c r="B37" s="462"/>
      <c r="C37" s="462"/>
      <c r="D37" s="463"/>
      <c r="E37" s="467"/>
      <c r="F37" s="468"/>
      <c r="G37" s="468"/>
      <c r="H37" s="468"/>
      <c r="I37" s="468"/>
      <c r="J37" s="468"/>
      <c r="K37" s="469"/>
    </row>
    <row r="38" spans="1:11" ht="15.75" customHeight="1" x14ac:dyDescent="0.3">
      <c r="A38" s="473" t="s">
        <v>326</v>
      </c>
      <c r="B38" s="474"/>
      <c r="C38" s="474"/>
      <c r="D38" s="475"/>
      <c r="E38" s="467"/>
      <c r="F38" s="468"/>
      <c r="G38" s="468"/>
      <c r="H38" s="468"/>
      <c r="I38" s="468"/>
      <c r="J38" s="468"/>
      <c r="K38" s="469"/>
    </row>
    <row r="39" spans="1:11" ht="15" customHeight="1" thickBot="1" x14ac:dyDescent="0.35">
      <c r="A39" s="476"/>
      <c r="B39" s="477"/>
      <c r="C39" s="477"/>
      <c r="D39" s="478"/>
      <c r="E39" s="470"/>
      <c r="F39" s="471"/>
      <c r="G39" s="471"/>
      <c r="H39" s="471"/>
      <c r="I39" s="471"/>
      <c r="J39" s="471"/>
      <c r="K39" s="472"/>
    </row>
  </sheetData>
  <mergeCells count="34">
    <mergeCell ref="A2:K2"/>
    <mergeCell ref="A3:H3"/>
    <mergeCell ref="I3:K3"/>
    <mergeCell ref="M3:O3"/>
    <mergeCell ref="A4:H4"/>
    <mergeCell ref="J4:K4"/>
    <mergeCell ref="H5:H6"/>
    <mergeCell ref="J5:K5"/>
    <mergeCell ref="J6:K6"/>
    <mergeCell ref="J7:K7"/>
    <mergeCell ref="A5:A8"/>
    <mergeCell ref="C5:C6"/>
    <mergeCell ref="D5:D6"/>
    <mergeCell ref="E5:E6"/>
    <mergeCell ref="F5:F6"/>
    <mergeCell ref="G5:G6"/>
    <mergeCell ref="A32:H32"/>
    <mergeCell ref="I8:K8"/>
    <mergeCell ref="I30:K30"/>
    <mergeCell ref="I31:K31"/>
    <mergeCell ref="I32:K32"/>
    <mergeCell ref="A30:B31"/>
    <mergeCell ref="I10:K10"/>
    <mergeCell ref="I11:K11"/>
    <mergeCell ref="I12:K12"/>
    <mergeCell ref="I13:K13"/>
    <mergeCell ref="I20:K20"/>
    <mergeCell ref="I21:K21"/>
    <mergeCell ref="A10:A29"/>
    <mergeCell ref="A34:D35"/>
    <mergeCell ref="E34:K35"/>
    <mergeCell ref="A36:D37"/>
    <mergeCell ref="E36:K39"/>
    <mergeCell ref="A38:D39"/>
  </mergeCells>
  <hyperlinks>
    <hyperlink ref="M3:O3" location="MENU!A1" display="RETURN TO MENU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sqref="A1:B2"/>
    </sheetView>
  </sheetViews>
  <sheetFormatPr defaultColWidth="9" defaultRowHeight="14.4" x14ac:dyDescent="0.3"/>
  <cols>
    <col min="1" max="1" width="6" style="23" bestFit="1" customWidth="1"/>
    <col min="2" max="2" width="9.59765625" style="26" customWidth="1"/>
    <col min="3" max="4" width="14.59765625" style="23" customWidth="1"/>
    <col min="5" max="5" width="62.19921875" style="23" customWidth="1"/>
    <col min="6" max="6" width="12.69921875" style="23" customWidth="1"/>
    <col min="7" max="7" width="9" style="23"/>
    <col min="8" max="8" width="28.09765625" style="23" bestFit="1" customWidth="1"/>
    <col min="9" max="9" width="6.59765625" style="23" bestFit="1" customWidth="1"/>
    <col min="10" max="10" width="3.69921875" style="23" customWidth="1"/>
    <col min="11" max="11" width="13.59765625" style="23" customWidth="1"/>
    <col min="12" max="16384" width="9" style="23"/>
  </cols>
  <sheetData>
    <row r="1" spans="1:13" ht="16.2" thickBot="1" x14ac:dyDescent="0.35">
      <c r="A1" s="530" t="s">
        <v>148</v>
      </c>
      <c r="B1" s="531"/>
      <c r="C1" s="534" t="s">
        <v>149</v>
      </c>
      <c r="D1" s="535"/>
      <c r="E1" s="535"/>
      <c r="F1" s="536"/>
    </row>
    <row r="2" spans="1:13" ht="15" thickBot="1" x14ac:dyDescent="0.35">
      <c r="A2" s="532"/>
      <c r="B2" s="533"/>
      <c r="C2" s="144" t="s">
        <v>82</v>
      </c>
      <c r="D2" s="145" t="s">
        <v>83</v>
      </c>
      <c r="E2" s="537"/>
      <c r="F2" s="538"/>
    </row>
    <row r="3" spans="1:13" s="24" customFormat="1" ht="49.5" customHeight="1" thickBot="1" x14ac:dyDescent="0.35">
      <c r="A3" s="539" t="s">
        <v>10</v>
      </c>
      <c r="B3" s="540"/>
      <c r="C3" s="551" t="s">
        <v>150</v>
      </c>
      <c r="D3" s="552"/>
      <c r="E3" s="552"/>
      <c r="F3" s="553"/>
      <c r="H3" s="352" t="s">
        <v>34</v>
      </c>
      <c r="I3" s="353"/>
      <c r="J3" s="23"/>
      <c r="K3" s="23"/>
      <c r="L3" s="23"/>
      <c r="M3" s="23"/>
    </row>
    <row r="4" spans="1:13" ht="46.5" customHeight="1" thickBot="1" x14ac:dyDescent="0.35">
      <c r="A4" s="109" t="s">
        <v>0</v>
      </c>
      <c r="B4" s="110" t="s">
        <v>11</v>
      </c>
      <c r="C4" s="111" t="s">
        <v>12</v>
      </c>
      <c r="D4" s="111" t="s">
        <v>12</v>
      </c>
      <c r="E4" s="112" t="s">
        <v>13</v>
      </c>
      <c r="F4" s="146" t="s">
        <v>15</v>
      </c>
    </row>
    <row r="5" spans="1:13" x14ac:dyDescent="0.3">
      <c r="A5" s="526" t="s">
        <v>1</v>
      </c>
      <c r="B5" s="147">
        <v>42143</v>
      </c>
      <c r="C5" s="148" t="s">
        <v>74</v>
      </c>
      <c r="D5" s="149" t="s">
        <v>74</v>
      </c>
      <c r="E5" s="528" t="s">
        <v>151</v>
      </c>
      <c r="F5" s="149" t="s">
        <v>74</v>
      </c>
    </row>
    <row r="6" spans="1:13" ht="15" thickBot="1" x14ac:dyDescent="0.35">
      <c r="A6" s="527"/>
      <c r="B6" s="150">
        <v>42145</v>
      </c>
      <c r="C6" s="151" t="s">
        <v>75</v>
      </c>
      <c r="D6" s="152" t="s">
        <v>75</v>
      </c>
      <c r="E6" s="529"/>
      <c r="F6" s="152" t="s">
        <v>75</v>
      </c>
    </row>
    <row r="7" spans="1:13" ht="15" thickBot="1" x14ac:dyDescent="0.35">
      <c r="A7" s="524" t="s">
        <v>2</v>
      </c>
      <c r="B7" s="113">
        <f t="shared" ref="B7:B20" si="0">+B5+7</f>
        <v>42150</v>
      </c>
      <c r="C7" s="153" t="s">
        <v>84</v>
      </c>
      <c r="D7" s="114" t="s">
        <v>157</v>
      </c>
      <c r="E7" s="114" t="s">
        <v>85</v>
      </c>
      <c r="F7" s="114"/>
    </row>
    <row r="8" spans="1:13" ht="16.2" thickBot="1" x14ac:dyDescent="0.35">
      <c r="A8" s="525"/>
      <c r="B8" s="115">
        <f t="shared" si="0"/>
        <v>42152</v>
      </c>
      <c r="C8" s="154"/>
      <c r="D8" s="116"/>
      <c r="E8" s="116" t="s">
        <v>86</v>
      </c>
      <c r="F8" s="116"/>
      <c r="H8" s="36" t="s">
        <v>87</v>
      </c>
      <c r="I8" s="37"/>
      <c r="J8" s="38"/>
      <c r="K8" s="37"/>
    </row>
    <row r="9" spans="1:13" ht="16.2" thickBot="1" x14ac:dyDescent="0.35">
      <c r="A9" s="524" t="s">
        <v>3</v>
      </c>
      <c r="B9" s="113">
        <f t="shared" si="0"/>
        <v>42157</v>
      </c>
      <c r="C9" s="153" t="s">
        <v>88</v>
      </c>
      <c r="D9" s="114" t="s">
        <v>158</v>
      </c>
      <c r="E9" s="114" t="s">
        <v>85</v>
      </c>
      <c r="F9" s="114"/>
      <c r="H9" s="39" t="s">
        <v>89</v>
      </c>
      <c r="I9" s="40">
        <v>1.0000000000000002</v>
      </c>
      <c r="J9" s="41" t="s">
        <v>90</v>
      </c>
      <c r="K9" s="42"/>
    </row>
    <row r="10" spans="1:13" ht="16.2" thickBot="1" x14ac:dyDescent="0.35">
      <c r="A10" s="525"/>
      <c r="B10" s="115">
        <f t="shared" si="0"/>
        <v>42159</v>
      </c>
      <c r="C10" s="154"/>
      <c r="D10" s="116"/>
      <c r="E10" s="116" t="s">
        <v>159</v>
      </c>
      <c r="F10" s="116"/>
      <c r="G10" s="43"/>
      <c r="H10" s="44" t="s">
        <v>91</v>
      </c>
      <c r="I10" s="45">
        <v>0.2</v>
      </c>
      <c r="J10" s="46" t="s">
        <v>25</v>
      </c>
      <c r="K10" s="47" t="s">
        <v>92</v>
      </c>
    </row>
    <row r="11" spans="1:13" ht="15.6" x14ac:dyDescent="0.3">
      <c r="A11" s="524" t="s">
        <v>4</v>
      </c>
      <c r="B11" s="113">
        <f t="shared" si="0"/>
        <v>42164</v>
      </c>
      <c r="C11" s="153" t="s">
        <v>93</v>
      </c>
      <c r="D11" s="114" t="s">
        <v>160</v>
      </c>
      <c r="E11" s="114" t="s">
        <v>85</v>
      </c>
      <c r="F11" s="114"/>
      <c r="G11" s="43"/>
      <c r="H11" s="48" t="s">
        <v>94</v>
      </c>
      <c r="I11" s="49">
        <v>0.2</v>
      </c>
      <c r="J11" s="33" t="s">
        <v>26</v>
      </c>
      <c r="K11" s="50" t="s">
        <v>95</v>
      </c>
    </row>
    <row r="12" spans="1:13" ht="16.2" thickBot="1" x14ac:dyDescent="0.35">
      <c r="A12" s="525"/>
      <c r="B12" s="115">
        <f t="shared" si="0"/>
        <v>42166</v>
      </c>
      <c r="C12" s="154"/>
      <c r="D12" s="116"/>
      <c r="E12" s="116" t="s">
        <v>86</v>
      </c>
      <c r="F12" s="116"/>
      <c r="H12" s="48" t="s">
        <v>96</v>
      </c>
      <c r="I12" s="49">
        <v>0.15</v>
      </c>
      <c r="J12" s="33" t="s">
        <v>27</v>
      </c>
      <c r="K12" s="50" t="s">
        <v>97</v>
      </c>
    </row>
    <row r="13" spans="1:13" ht="15.6" x14ac:dyDescent="0.3">
      <c r="A13" s="526" t="s">
        <v>5</v>
      </c>
      <c r="B13" s="147">
        <f t="shared" si="0"/>
        <v>42171</v>
      </c>
      <c r="C13" s="155" t="s">
        <v>76</v>
      </c>
      <c r="D13" s="156" t="s">
        <v>76</v>
      </c>
      <c r="E13" s="528" t="s">
        <v>151</v>
      </c>
      <c r="F13" s="156" t="s">
        <v>76</v>
      </c>
      <c r="H13" s="48" t="s">
        <v>98</v>
      </c>
      <c r="I13" s="49">
        <v>0.15</v>
      </c>
      <c r="J13" s="33" t="s">
        <v>28</v>
      </c>
      <c r="K13" s="50" t="s">
        <v>99</v>
      </c>
    </row>
    <row r="14" spans="1:13" ht="16.2" thickBot="1" x14ac:dyDescent="0.35">
      <c r="A14" s="527"/>
      <c r="B14" s="150">
        <f t="shared" si="0"/>
        <v>42173</v>
      </c>
      <c r="C14" s="151" t="s">
        <v>75</v>
      </c>
      <c r="D14" s="157" t="s">
        <v>75</v>
      </c>
      <c r="E14" s="529"/>
      <c r="F14" s="157" t="s">
        <v>75</v>
      </c>
      <c r="H14" s="48" t="s">
        <v>100</v>
      </c>
      <c r="I14" s="49">
        <v>0.2</v>
      </c>
      <c r="J14" s="51" t="s">
        <v>29</v>
      </c>
      <c r="K14" s="52" t="s">
        <v>101</v>
      </c>
    </row>
    <row r="15" spans="1:13" ht="16.2" thickBot="1" x14ac:dyDescent="0.35">
      <c r="A15" s="524" t="s">
        <v>6</v>
      </c>
      <c r="B15" s="113">
        <f t="shared" si="0"/>
        <v>42178</v>
      </c>
      <c r="C15" s="153" t="s">
        <v>102</v>
      </c>
      <c r="D15" s="114" t="s">
        <v>161</v>
      </c>
      <c r="E15" s="114" t="s">
        <v>85</v>
      </c>
      <c r="F15" s="114"/>
      <c r="H15" s="53" t="s">
        <v>103</v>
      </c>
      <c r="I15" s="54">
        <v>0.1</v>
      </c>
      <c r="J15" s="34"/>
      <c r="K15" s="34"/>
    </row>
    <row r="16" spans="1:13" ht="15" thickBot="1" x14ac:dyDescent="0.35">
      <c r="A16" s="525"/>
      <c r="B16" s="115">
        <f t="shared" si="0"/>
        <v>42180</v>
      </c>
      <c r="C16" s="154"/>
      <c r="D16" s="116"/>
      <c r="E16" s="116" t="s">
        <v>162</v>
      </c>
      <c r="F16" s="116"/>
    </row>
    <row r="17" spans="1:12" x14ac:dyDescent="0.3">
      <c r="A17" s="524" t="s">
        <v>7</v>
      </c>
      <c r="B17" s="113">
        <f t="shared" si="0"/>
        <v>42185</v>
      </c>
      <c r="C17" s="153" t="s">
        <v>163</v>
      </c>
      <c r="D17" s="114" t="s">
        <v>104</v>
      </c>
      <c r="E17" s="114" t="s">
        <v>85</v>
      </c>
      <c r="F17" s="114"/>
    </row>
    <row r="18" spans="1:12" ht="15" thickBot="1" x14ac:dyDescent="0.35">
      <c r="A18" s="525"/>
      <c r="B18" s="115">
        <f t="shared" si="0"/>
        <v>42187</v>
      </c>
      <c r="C18" s="154"/>
      <c r="D18" s="116"/>
      <c r="E18" s="116" t="s">
        <v>164</v>
      </c>
      <c r="F18" s="116"/>
      <c r="G18" s="25"/>
    </row>
    <row r="19" spans="1:12" ht="15.6" x14ac:dyDescent="0.3">
      <c r="A19" s="524" t="s">
        <v>8</v>
      </c>
      <c r="B19" s="113">
        <f t="shared" si="0"/>
        <v>42192</v>
      </c>
      <c r="C19" s="153" t="s">
        <v>165</v>
      </c>
      <c r="D19" s="114" t="s">
        <v>105</v>
      </c>
      <c r="E19" s="114" t="s">
        <v>85</v>
      </c>
      <c r="F19" s="114"/>
      <c r="G19" s="43"/>
      <c r="H19" s="36" t="s">
        <v>106</v>
      </c>
      <c r="I19" s="37"/>
      <c r="J19" s="38"/>
      <c r="K19" s="37"/>
    </row>
    <row r="20" spans="1:12" ht="16.2" thickBot="1" x14ac:dyDescent="0.35">
      <c r="A20" s="525"/>
      <c r="B20" s="115">
        <f t="shared" si="0"/>
        <v>42194</v>
      </c>
      <c r="C20" s="154"/>
      <c r="D20" s="116"/>
      <c r="E20" s="116" t="s">
        <v>166</v>
      </c>
      <c r="F20" s="116"/>
      <c r="H20" s="39" t="s">
        <v>89</v>
      </c>
      <c r="I20" s="40">
        <v>0.99999999999999989</v>
      </c>
      <c r="J20" s="41" t="s">
        <v>90</v>
      </c>
      <c r="K20" s="42"/>
    </row>
    <row r="21" spans="1:12" ht="15.6" x14ac:dyDescent="0.3">
      <c r="A21" s="543"/>
      <c r="B21" s="117"/>
      <c r="C21" s="158"/>
      <c r="D21" s="159"/>
      <c r="E21" s="118" t="s">
        <v>152</v>
      </c>
      <c r="F21" s="160"/>
      <c r="H21" s="48" t="s">
        <v>91</v>
      </c>
      <c r="I21" s="49">
        <v>0.2</v>
      </c>
      <c r="J21" s="46" t="s">
        <v>25</v>
      </c>
      <c r="K21" s="47" t="s">
        <v>92</v>
      </c>
    </row>
    <row r="22" spans="1:12" ht="15.75" customHeight="1" thickBot="1" x14ac:dyDescent="0.35">
      <c r="A22" s="544"/>
      <c r="B22" s="119"/>
      <c r="C22" s="161"/>
      <c r="D22" s="120"/>
      <c r="E22" s="162" t="s">
        <v>77</v>
      </c>
      <c r="F22" s="160"/>
      <c r="H22" s="48" t="s">
        <v>94</v>
      </c>
      <c r="I22" s="49">
        <v>0.2</v>
      </c>
      <c r="J22" s="33" t="s">
        <v>26</v>
      </c>
      <c r="K22" s="50" t="s">
        <v>95</v>
      </c>
    </row>
    <row r="23" spans="1:12" ht="15.6" x14ac:dyDescent="0.3">
      <c r="A23" s="554"/>
      <c r="B23" s="555"/>
      <c r="C23" s="545" t="s">
        <v>78</v>
      </c>
      <c r="D23" s="546"/>
      <c r="E23" s="121" t="s">
        <v>107</v>
      </c>
      <c r="F23" s="163"/>
      <c r="H23" s="48" t="s">
        <v>108</v>
      </c>
      <c r="I23" s="49">
        <v>0.1</v>
      </c>
      <c r="J23" s="33" t="s">
        <v>27</v>
      </c>
      <c r="K23" s="50" t="s">
        <v>97</v>
      </c>
    </row>
    <row r="24" spans="1:12" ht="16.2" thickBot="1" x14ac:dyDescent="0.35">
      <c r="A24" s="556"/>
      <c r="B24" s="557"/>
      <c r="C24" s="547">
        <v>41802</v>
      </c>
      <c r="D24" s="548"/>
      <c r="E24" s="122" t="s">
        <v>167</v>
      </c>
      <c r="F24" s="164"/>
      <c r="H24" s="48" t="s">
        <v>109</v>
      </c>
      <c r="I24" s="49">
        <v>0.2</v>
      </c>
      <c r="J24" s="33" t="s">
        <v>28</v>
      </c>
      <c r="K24" s="50" t="s">
        <v>99</v>
      </c>
    </row>
    <row r="25" spans="1:12" ht="16.2" thickBot="1" x14ac:dyDescent="0.35">
      <c r="A25" s="556"/>
      <c r="B25" s="557"/>
      <c r="C25" s="549" t="s">
        <v>79</v>
      </c>
      <c r="D25" s="550"/>
      <c r="E25" s="121" t="s">
        <v>110</v>
      </c>
      <c r="F25" s="163"/>
      <c r="H25" s="48" t="s">
        <v>100</v>
      </c>
      <c r="I25" s="49">
        <v>0.2</v>
      </c>
      <c r="J25" s="51" t="s">
        <v>29</v>
      </c>
      <c r="K25" s="52" t="s">
        <v>101</v>
      </c>
    </row>
    <row r="26" spans="1:12" ht="16.2" thickBot="1" x14ac:dyDescent="0.35">
      <c r="A26" s="556"/>
      <c r="B26" s="557"/>
      <c r="C26" s="541" t="s">
        <v>111</v>
      </c>
      <c r="D26" s="542"/>
      <c r="E26" s="123" t="s">
        <v>168</v>
      </c>
      <c r="F26" s="164"/>
      <c r="H26" s="53" t="s">
        <v>103</v>
      </c>
      <c r="I26" s="54">
        <v>0.1</v>
      </c>
      <c r="J26" s="34"/>
      <c r="K26" s="34"/>
    </row>
    <row r="27" spans="1:12" x14ac:dyDescent="0.3">
      <c r="A27" s="556"/>
      <c r="B27" s="557"/>
      <c r="C27" s="560"/>
      <c r="D27" s="557"/>
      <c r="E27" s="123" t="s">
        <v>112</v>
      </c>
      <c r="F27" s="164"/>
    </row>
    <row r="28" spans="1:12" ht="15" thickBot="1" x14ac:dyDescent="0.35">
      <c r="A28" s="556"/>
      <c r="B28" s="557"/>
      <c r="C28" s="561"/>
      <c r="D28" s="559"/>
      <c r="E28" s="122"/>
      <c r="F28" s="164"/>
      <c r="K28" s="23">
        <f>13*1.5</f>
        <v>19.5</v>
      </c>
      <c r="L28" s="23">
        <f>564+32+16</f>
        <v>612</v>
      </c>
    </row>
    <row r="29" spans="1:12" ht="15.6" x14ac:dyDescent="0.3">
      <c r="A29" s="556"/>
      <c r="B29" s="557"/>
      <c r="C29" s="124" t="s">
        <v>9</v>
      </c>
      <c r="D29" s="165"/>
      <c r="E29" s="125"/>
      <c r="F29" s="164"/>
      <c r="K29" s="23">
        <f>1245-586+32.5-25</f>
        <v>666.5</v>
      </c>
    </row>
    <row r="30" spans="1:12" x14ac:dyDescent="0.3">
      <c r="A30" s="556"/>
      <c r="B30" s="557"/>
      <c r="C30" s="126" t="s">
        <v>80</v>
      </c>
      <c r="D30" s="165"/>
      <c r="E30" s="123"/>
      <c r="F30" s="164"/>
    </row>
    <row r="31" spans="1:12" ht="15.6" x14ac:dyDescent="0.3">
      <c r="A31" s="556"/>
      <c r="B31" s="557"/>
      <c r="C31" s="126" t="s">
        <v>81</v>
      </c>
      <c r="D31" s="165"/>
      <c r="E31" s="166"/>
      <c r="F31" s="167"/>
    </row>
    <row r="32" spans="1:12" ht="15" thickBot="1" x14ac:dyDescent="0.35">
      <c r="A32" s="558"/>
      <c r="B32" s="559"/>
      <c r="C32" s="127"/>
      <c r="D32" s="168"/>
      <c r="E32" s="169" t="s">
        <v>153</v>
      </c>
      <c r="F32" s="170"/>
    </row>
  </sheetData>
  <mergeCells count="24">
    <mergeCell ref="A1:B2"/>
    <mergeCell ref="C1:F1"/>
    <mergeCell ref="E2:F2"/>
    <mergeCell ref="A3:B3"/>
    <mergeCell ref="C26:D26"/>
    <mergeCell ref="A17:A18"/>
    <mergeCell ref="A19:A20"/>
    <mergeCell ref="A21:A22"/>
    <mergeCell ref="C23:D23"/>
    <mergeCell ref="C24:D24"/>
    <mergeCell ref="C25:D25"/>
    <mergeCell ref="C3:F3"/>
    <mergeCell ref="A23:B32"/>
    <mergeCell ref="C27:D27"/>
    <mergeCell ref="C28:D28"/>
    <mergeCell ref="H3:I3"/>
    <mergeCell ref="A15:A16"/>
    <mergeCell ref="A5:A6"/>
    <mergeCell ref="E5:E6"/>
    <mergeCell ref="A7:A8"/>
    <mergeCell ref="A9:A10"/>
    <mergeCell ref="A11:A12"/>
    <mergeCell ref="A13:A14"/>
    <mergeCell ref="E13:E14"/>
  </mergeCells>
  <hyperlinks>
    <hyperlink ref="M2:N2" location="MENU!A1" display="RETURN TO MENU"/>
    <hyperlink ref="H3:I3" location="MENU!A1" display="RETURN TO MENU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15" zoomScaleNormal="115" workbookViewId="0">
      <selection activeCell="I2" sqref="I2"/>
    </sheetView>
  </sheetViews>
  <sheetFormatPr defaultColWidth="9" defaultRowHeight="15.6" x14ac:dyDescent="0.3"/>
  <cols>
    <col min="1" max="1" width="9" style="1"/>
    <col min="2" max="2" width="18" style="1" bestFit="1" customWidth="1"/>
    <col min="3" max="9" width="9" style="1"/>
    <col min="10" max="10" width="13.59765625" style="55" customWidth="1"/>
    <col min="11" max="16384" width="9" style="1"/>
  </cols>
  <sheetData>
    <row r="1" spans="1:10" ht="16.2" thickBot="1" x14ac:dyDescent="0.35"/>
    <row r="2" spans="1:10" ht="26.4" thickBot="1" x14ac:dyDescent="0.35">
      <c r="A2" s="32"/>
      <c r="B2" s="568" t="s">
        <v>106</v>
      </c>
      <c r="C2" s="569"/>
      <c r="D2" s="569"/>
      <c r="E2" s="570"/>
      <c r="G2" s="35"/>
      <c r="H2" s="107" t="s">
        <v>34</v>
      </c>
      <c r="I2" s="108"/>
      <c r="J2" s="1"/>
    </row>
    <row r="3" spans="1:10" ht="16.2" thickBot="1" x14ac:dyDescent="0.35">
      <c r="B3" s="562" t="s">
        <v>113</v>
      </c>
      <c r="C3" s="563"/>
      <c r="D3" s="563"/>
      <c r="E3" s="564"/>
    </row>
    <row r="4" spans="1:10" ht="17.25" customHeight="1" thickBot="1" x14ac:dyDescent="0.35">
      <c r="B4" s="565" t="s">
        <v>114</v>
      </c>
      <c r="C4" s="566"/>
      <c r="D4" s="566"/>
      <c r="E4" s="567"/>
    </row>
    <row r="5" spans="1:10" ht="15.75" customHeight="1" thickBot="1" x14ac:dyDescent="0.35">
      <c r="B5" s="57"/>
      <c r="C5" s="58" t="s">
        <v>115</v>
      </c>
      <c r="D5" s="59"/>
      <c r="E5" s="81" t="str">
        <f>IF(ISERROR(IF(E6="","",IF(E6&gt;89.45,"A",IF(E6&gt;79.4,"B", IF(E6&gt;69.45,"C",IF(E6&gt;59.45,"D","F")))))),"",IF(E6="","",IF(E6&gt;89.45,"A",IF(E6&gt;79.45,"B", IF(E6&gt;69.45,"C",IF(E6&gt;59.45,"D","F"))))))</f>
        <v>A</v>
      </c>
    </row>
    <row r="6" spans="1:10" ht="16.2" thickBot="1" x14ac:dyDescent="0.35">
      <c r="B6" s="60"/>
      <c r="C6" s="61" t="s">
        <v>116</v>
      </c>
      <c r="D6" s="62">
        <f>+SUM(D8:D14)</f>
        <v>1.0000000000000002</v>
      </c>
      <c r="E6" s="63">
        <f>+SUM(E8:E14)</f>
        <v>89.5</v>
      </c>
    </row>
    <row r="7" spans="1:10" ht="16.2" thickBot="1" x14ac:dyDescent="0.35">
      <c r="B7" s="64" t="s">
        <v>117</v>
      </c>
      <c r="C7" s="65" t="s">
        <v>118</v>
      </c>
      <c r="D7" s="65" t="s">
        <v>119</v>
      </c>
      <c r="E7" s="66" t="s">
        <v>120</v>
      </c>
    </row>
    <row r="8" spans="1:10" x14ac:dyDescent="0.3">
      <c r="B8" s="5" t="s">
        <v>121</v>
      </c>
      <c r="C8" s="67">
        <f>+C17</f>
        <v>100</v>
      </c>
      <c r="D8" s="68">
        <v>0.2</v>
      </c>
      <c r="E8" s="69">
        <f t="shared" ref="E8:E14" si="0">+C8*D8</f>
        <v>20</v>
      </c>
    </row>
    <row r="9" spans="1:10" x14ac:dyDescent="0.3">
      <c r="B9" s="5" t="s">
        <v>122</v>
      </c>
      <c r="C9" s="67">
        <f>+D17</f>
        <v>80</v>
      </c>
      <c r="D9" s="68">
        <v>0.2</v>
      </c>
      <c r="E9" s="69">
        <f t="shared" si="0"/>
        <v>16</v>
      </c>
    </row>
    <row r="10" spans="1:10" x14ac:dyDescent="0.3">
      <c r="B10" s="5" t="s">
        <v>123</v>
      </c>
      <c r="C10" s="70">
        <v>100</v>
      </c>
      <c r="D10" s="68">
        <v>0.15</v>
      </c>
      <c r="E10" s="69">
        <f t="shared" si="0"/>
        <v>15</v>
      </c>
      <c r="J10" s="56"/>
    </row>
    <row r="11" spans="1:10" x14ac:dyDescent="0.3">
      <c r="B11" s="5" t="s">
        <v>100</v>
      </c>
      <c r="C11" s="71">
        <v>100</v>
      </c>
      <c r="D11" s="68">
        <v>0.15</v>
      </c>
      <c r="E11" s="69">
        <f t="shared" si="0"/>
        <v>15</v>
      </c>
      <c r="J11" s="56"/>
    </row>
    <row r="12" spans="1:10" x14ac:dyDescent="0.3">
      <c r="B12" s="5" t="s">
        <v>139</v>
      </c>
      <c r="C12" s="70">
        <v>75</v>
      </c>
      <c r="D12" s="68">
        <v>0.05</v>
      </c>
      <c r="E12" s="69">
        <f t="shared" si="0"/>
        <v>3.75</v>
      </c>
      <c r="J12" s="56"/>
    </row>
    <row r="13" spans="1:10" ht="15.75" customHeight="1" x14ac:dyDescent="0.3">
      <c r="B13" s="5" t="s">
        <v>140</v>
      </c>
      <c r="C13" s="70">
        <v>75</v>
      </c>
      <c r="D13" s="68">
        <f>+$D$12</f>
        <v>0.05</v>
      </c>
      <c r="E13" s="69">
        <f t="shared" si="0"/>
        <v>3.75</v>
      </c>
      <c r="J13" s="56"/>
    </row>
    <row r="14" spans="1:10" ht="16.2" thickBot="1" x14ac:dyDescent="0.35">
      <c r="B14" s="8" t="s">
        <v>138</v>
      </c>
      <c r="C14" s="72">
        <v>80</v>
      </c>
      <c r="D14" s="73">
        <v>0.2</v>
      </c>
      <c r="E14" s="74">
        <f t="shared" si="0"/>
        <v>16</v>
      </c>
      <c r="J14" s="56"/>
    </row>
    <row r="15" spans="1:10" x14ac:dyDescent="0.3">
      <c r="B15" s="75"/>
      <c r="C15" s="75"/>
      <c r="D15" s="75"/>
      <c r="E15" s="75"/>
    </row>
    <row r="16" spans="1:10" x14ac:dyDescent="0.3">
      <c r="B16" s="76"/>
      <c r="C16" s="76" t="s">
        <v>124</v>
      </c>
      <c r="D16" s="76" t="s">
        <v>125</v>
      </c>
      <c r="E16" s="75"/>
    </row>
    <row r="17" spans="2:10" x14ac:dyDescent="0.3">
      <c r="B17" s="77" t="s">
        <v>126</v>
      </c>
      <c r="C17" s="77">
        <f>+AVERAGE(C18:C30)</f>
        <v>100</v>
      </c>
      <c r="D17" s="77">
        <f>+AVERAGE(D18:D30)</f>
        <v>80</v>
      </c>
      <c r="E17" s="75"/>
    </row>
    <row r="18" spans="2:10" x14ac:dyDescent="0.3">
      <c r="B18" s="78" t="s">
        <v>127</v>
      </c>
      <c r="C18" s="79">
        <v>100</v>
      </c>
      <c r="D18" s="79">
        <v>80</v>
      </c>
      <c r="E18" s="80"/>
    </row>
    <row r="19" spans="2:10" x14ac:dyDescent="0.3">
      <c r="B19" s="78" t="s">
        <v>128</v>
      </c>
      <c r="C19" s="79">
        <v>100</v>
      </c>
      <c r="D19" s="79">
        <v>80</v>
      </c>
      <c r="E19" s="80"/>
    </row>
    <row r="20" spans="2:10" x14ac:dyDescent="0.3">
      <c r="B20" s="78" t="s">
        <v>129</v>
      </c>
      <c r="C20" s="79">
        <v>100</v>
      </c>
      <c r="D20" s="79">
        <v>80</v>
      </c>
      <c r="E20" s="80"/>
    </row>
    <row r="21" spans="2:10" x14ac:dyDescent="0.3">
      <c r="B21" s="78" t="s">
        <v>130</v>
      </c>
      <c r="C21" s="79">
        <v>100</v>
      </c>
      <c r="D21" s="79">
        <v>80</v>
      </c>
      <c r="E21" s="80"/>
      <c r="J21" s="56"/>
    </row>
    <row r="22" spans="2:10" x14ac:dyDescent="0.3">
      <c r="B22" s="78" t="s">
        <v>131</v>
      </c>
      <c r="C22" s="79">
        <v>100</v>
      </c>
      <c r="D22" s="79">
        <v>80</v>
      </c>
      <c r="E22" s="80"/>
      <c r="J22" s="56"/>
    </row>
    <row r="23" spans="2:10" x14ac:dyDescent="0.3">
      <c r="B23" s="78" t="s">
        <v>132</v>
      </c>
      <c r="C23" s="79">
        <v>100</v>
      </c>
      <c r="D23" s="79">
        <v>80</v>
      </c>
      <c r="E23" s="80"/>
      <c r="J23" s="56"/>
    </row>
    <row r="24" spans="2:10" x14ac:dyDescent="0.3">
      <c r="B24" s="78" t="s">
        <v>133</v>
      </c>
      <c r="C24" s="79">
        <v>100</v>
      </c>
      <c r="D24" s="79">
        <v>80</v>
      </c>
      <c r="J24" s="56"/>
    </row>
    <row r="25" spans="2:10" ht="16.5" customHeight="1" x14ac:dyDescent="0.3">
      <c r="B25" s="78" t="s">
        <v>134</v>
      </c>
      <c r="C25" s="79">
        <v>100</v>
      </c>
      <c r="D25" s="79">
        <v>80</v>
      </c>
      <c r="J25" s="56"/>
    </row>
    <row r="26" spans="2:10" x14ac:dyDescent="0.3">
      <c r="B26" s="78" t="s">
        <v>135</v>
      </c>
      <c r="C26" s="79">
        <v>100</v>
      </c>
      <c r="D26" s="79">
        <v>80</v>
      </c>
    </row>
    <row r="27" spans="2:10" x14ac:dyDescent="0.3">
      <c r="B27" s="78" t="s">
        <v>136</v>
      </c>
      <c r="C27" s="79">
        <v>100</v>
      </c>
      <c r="D27" s="79">
        <v>80</v>
      </c>
    </row>
    <row r="28" spans="2:10" x14ac:dyDescent="0.3">
      <c r="B28" s="78" t="s">
        <v>137</v>
      </c>
      <c r="C28" s="79">
        <v>100</v>
      </c>
      <c r="D28" s="79">
        <v>80</v>
      </c>
    </row>
    <row r="29" spans="2:10" x14ac:dyDescent="0.3">
      <c r="B29" s="78" t="s">
        <v>169</v>
      </c>
      <c r="C29" s="79">
        <v>100</v>
      </c>
      <c r="D29" s="79">
        <v>80</v>
      </c>
    </row>
    <row r="30" spans="2:10" x14ac:dyDescent="0.3">
      <c r="B30" s="78" t="s">
        <v>170</v>
      </c>
      <c r="C30" s="79">
        <v>100</v>
      </c>
      <c r="D30" s="79">
        <v>80</v>
      </c>
    </row>
  </sheetData>
  <mergeCells count="3">
    <mergeCell ref="B3:E3"/>
    <mergeCell ref="B4:E4"/>
    <mergeCell ref="B2:E2"/>
  </mergeCells>
  <hyperlinks>
    <hyperlink ref="H2:I2" location="MENU!A1" display="RETURN TO MENU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O2"/>
  <sheetViews>
    <sheetView workbookViewId="0">
      <selection activeCell="M2" sqref="M2"/>
    </sheetView>
  </sheetViews>
  <sheetFormatPr defaultRowHeight="15.6" x14ac:dyDescent="0.3"/>
  <sheetData>
    <row r="1" spans="12:15" ht="16.2" thickBot="1" x14ac:dyDescent="0.35"/>
    <row r="2" spans="12:15" ht="26.4" thickBot="1" x14ac:dyDescent="0.35">
      <c r="L2" s="35"/>
      <c r="M2" s="27" t="s">
        <v>34</v>
      </c>
      <c r="N2" s="29"/>
      <c r="O2" s="28"/>
    </row>
  </sheetData>
  <hyperlinks>
    <hyperlink ref="M2:N2" location="MENU!A1" display="RETURN TO MENU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O2"/>
  <sheetViews>
    <sheetView workbookViewId="0">
      <selection activeCell="M2" sqref="M2"/>
    </sheetView>
  </sheetViews>
  <sheetFormatPr defaultRowHeight="15.6" x14ac:dyDescent="0.3"/>
  <sheetData>
    <row r="1" spans="12:15" ht="16.2" thickBot="1" x14ac:dyDescent="0.35"/>
    <row r="2" spans="12:15" ht="26.4" thickBot="1" x14ac:dyDescent="0.35">
      <c r="L2" s="35"/>
      <c r="M2" s="27" t="s">
        <v>34</v>
      </c>
      <c r="N2" s="29"/>
      <c r="O2" s="28"/>
    </row>
  </sheetData>
  <hyperlinks>
    <hyperlink ref="M2:N2" location="MENU!A1" display="RETURN TO MEN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MENU</vt:lpstr>
      <vt:lpstr>2201_sched</vt:lpstr>
      <vt:lpstr>2201_GradeSched</vt:lpstr>
      <vt:lpstr>MGMT3500_Sched</vt:lpstr>
      <vt:lpstr>MGMT3500_grade</vt:lpstr>
      <vt:lpstr>ECON_sched</vt:lpstr>
      <vt:lpstr>ECON_GradeCalc</vt:lpstr>
      <vt:lpstr>3650_sched</vt:lpstr>
      <vt:lpstr>3650_GradeCalc</vt:lpstr>
      <vt:lpstr>'2201_GradeSched'!Print_Area</vt:lpstr>
      <vt:lpstr>'2201_sched'!Print_Area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BWS</dc:creator>
  <cp:lastModifiedBy>Schmidt, Buffie S.</cp:lastModifiedBy>
  <cp:lastPrinted>2013-04-23T20:04:19Z</cp:lastPrinted>
  <dcterms:created xsi:type="dcterms:W3CDTF">2009-07-23T18:37:10Z</dcterms:created>
  <dcterms:modified xsi:type="dcterms:W3CDTF">2018-08-16T14:50:29Z</dcterms:modified>
</cp:coreProperties>
</file>